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75" windowHeight="3045" tabRatio="937" activeTab="0"/>
  </bookViews>
  <sheets>
    <sheet name="Indice" sheetId="1" r:id="rId1"/>
    <sheet name="Estadisticas basicas Enero" sheetId="2" r:id="rId2"/>
    <sheet name="Variacion anual Enero" sheetId="3" r:id="rId3"/>
    <sheet name="Variacion mensual Enero" sheetId="4" r:id="rId4"/>
    <sheet name="Estadisticas basicas Febrero" sheetId="5" r:id="rId5"/>
    <sheet name="Variacion anual Febrero" sheetId="6" r:id="rId6"/>
    <sheet name="Variacion mensual Febrero" sheetId="7" r:id="rId7"/>
    <sheet name="Estadisticas basicas Marzo" sheetId="8" r:id="rId8"/>
    <sheet name="Variacion anual Marzo" sheetId="9" r:id="rId9"/>
    <sheet name="Variacion mensual Marzo" sheetId="10" r:id="rId10"/>
    <sheet name="Estadisticas basicas Abril" sheetId="11" r:id="rId11"/>
    <sheet name="Variacion anual Abril" sheetId="12" r:id="rId12"/>
    <sheet name="Variacion mensual Abril" sheetId="13" r:id="rId13"/>
    <sheet name="Estadisticas basicas Mayo" sheetId="14" r:id="rId14"/>
    <sheet name="Variacion anual Mayo" sheetId="15" r:id="rId15"/>
    <sheet name="Variacion mensual Mayo" sheetId="16" r:id="rId16"/>
    <sheet name="Estadisticas basicas junio" sheetId="17" r:id="rId17"/>
    <sheet name="Variacion anual junio" sheetId="18" r:id="rId18"/>
    <sheet name="Variacion mensual junio" sheetId="19" r:id="rId19"/>
    <sheet name="Estadisticas basicas julio" sheetId="20" r:id="rId20"/>
    <sheet name="Variacion anual julio" sheetId="21" r:id="rId21"/>
    <sheet name="Variacion mensual julio" sheetId="22" r:id="rId22"/>
    <sheet name="Estadisticas basicas agosto" sheetId="23" r:id="rId23"/>
    <sheet name="Variacion anual agosto" sheetId="24" r:id="rId24"/>
    <sheet name="Variacion mensual agosto" sheetId="25" r:id="rId25"/>
    <sheet name="Estadisticas basicas septiembre" sheetId="26" r:id="rId26"/>
    <sheet name="Variacion anual septiembre" sheetId="27" r:id="rId27"/>
    <sheet name="Variacion mensual septiembre" sheetId="28" r:id="rId28"/>
    <sheet name="Estadisticas basicas octubre" sheetId="29" r:id="rId29"/>
    <sheet name="Variacion anual octubre" sheetId="30" r:id="rId30"/>
    <sheet name="Variacion mensual octubre" sheetId="31" r:id="rId31"/>
    <sheet name="Estadisticas basicas noviembre" sheetId="32" r:id="rId32"/>
    <sheet name="Variacion anual noviembre" sheetId="33" r:id="rId33"/>
    <sheet name="Variacion mensual noviembre" sheetId="34" r:id="rId34"/>
    <sheet name="Estadisticas basicas diciembre" sheetId="35" r:id="rId35"/>
    <sheet name="Variacion anual diciembre" sheetId="36" r:id="rId36"/>
    <sheet name="Variacion mensual diciembre" sheetId="37" r:id="rId37"/>
  </sheets>
  <definedNames>
    <definedName name="__123Graph_Apm93" localSheetId="11" hidden="1">'Variacion anual Abril'!$E$36:$E$44</definedName>
    <definedName name="__123Graph_Apm93" localSheetId="23" hidden="1">'Variacion anual agosto'!$E$36:$E$44</definedName>
    <definedName name="__123Graph_Apm93" localSheetId="35" hidden="1">'Variacion anual diciembre'!$E$36:$E$44</definedName>
    <definedName name="__123Graph_Apm93" localSheetId="2" hidden="1">'Variacion anual Enero'!$E$36:$E$44</definedName>
    <definedName name="__123Graph_Apm93" localSheetId="5" hidden="1">'Variacion anual Febrero'!$E$36:$E$44</definedName>
    <definedName name="__123Graph_Apm93" localSheetId="20" hidden="1">'Variacion anual julio'!$E$36:$E$44</definedName>
    <definedName name="__123Graph_Apm93" localSheetId="17" hidden="1">'Variacion anual junio'!$E$36:$E$44</definedName>
    <definedName name="__123Graph_Apm93" localSheetId="8" hidden="1">'Variacion anual Marzo'!$E$36:$E$44</definedName>
    <definedName name="__123Graph_Apm93" localSheetId="14" hidden="1">'Variacion anual Mayo'!$E$36:$E$44</definedName>
    <definedName name="__123Graph_Apm93" localSheetId="32" hidden="1">'Variacion anual noviembre'!$E$36:$E$44</definedName>
    <definedName name="__123Graph_Apm93" localSheetId="29" hidden="1">'Variacion anual octubre'!$E$36:$E$44</definedName>
    <definedName name="__123Graph_Apm93" localSheetId="26" hidden="1">'Variacion anual septiembre'!$E$36:$E$44</definedName>
    <definedName name="__123Graph_Apm93" localSheetId="12" hidden="1">'Variacion mensual Abril'!$E$36:$E$44</definedName>
    <definedName name="__123Graph_Apm93" localSheetId="24" hidden="1">'Variacion mensual agosto'!$E$36:$E$44</definedName>
    <definedName name="__123Graph_Apm93" localSheetId="36" hidden="1">'Variacion mensual diciembre'!$E$36:$E$44</definedName>
    <definedName name="__123Graph_Apm93" localSheetId="3" hidden="1">'Variacion mensual Enero'!$E$36:$E$44</definedName>
    <definedName name="__123Graph_Apm93" localSheetId="6" hidden="1">'Variacion mensual Febrero'!$E$36:$E$44</definedName>
    <definedName name="__123Graph_Apm93" localSheetId="21" hidden="1">'Variacion mensual julio'!$E$36:$E$44</definedName>
    <definedName name="__123Graph_Apm93" localSheetId="18" hidden="1">'Variacion mensual junio'!$E$36:$E$44</definedName>
    <definedName name="__123Graph_Apm93" localSheetId="9" hidden="1">'Variacion mensual Marzo'!$E$36:$E$44</definedName>
    <definedName name="__123Graph_Apm93" localSheetId="15" hidden="1">'Variacion mensual Mayo'!$E$36:$E$44</definedName>
    <definedName name="__123Graph_Apm93" localSheetId="33" hidden="1">'Variacion mensual noviembre'!$E$36:$E$44</definedName>
    <definedName name="__123Graph_Apm93" localSheetId="30" hidden="1">'Variacion mensual octubre'!$E$36:$E$44</definedName>
    <definedName name="__123Graph_Apm93" localSheetId="27" hidden="1">'Variacion mensual septiembre'!$E$36:$E$44</definedName>
    <definedName name="__123Graph_Bpm93" localSheetId="11" hidden="1">'Variacion anual Abril'!$B$36:$B$44</definedName>
    <definedName name="__123Graph_Bpm93" localSheetId="23" hidden="1">'Variacion anual agosto'!$B$36:$B$44</definedName>
    <definedName name="__123Graph_Bpm93" localSheetId="35" hidden="1">'Variacion anual diciembre'!$B$36:$B$44</definedName>
    <definedName name="__123Graph_Bpm93" localSheetId="2" hidden="1">'Variacion anual Enero'!$B$36:$B$44</definedName>
    <definedName name="__123Graph_Bpm93" localSheetId="5" hidden="1">'Variacion anual Febrero'!$B$36:$B$44</definedName>
    <definedName name="__123Graph_Bpm93" localSheetId="20" hidden="1">'Variacion anual julio'!$B$36:$B$44</definedName>
    <definedName name="__123Graph_Bpm93" localSheetId="17" hidden="1">'Variacion anual junio'!$B$36:$B$44</definedName>
    <definedName name="__123Graph_Bpm93" localSheetId="8" hidden="1">'Variacion anual Marzo'!$B$36:$B$44</definedName>
    <definedName name="__123Graph_Bpm93" localSheetId="14" hidden="1">'Variacion anual Mayo'!$B$36:$B$44</definedName>
    <definedName name="__123Graph_Bpm93" localSheetId="32" hidden="1">'Variacion anual noviembre'!$B$36:$B$44</definedName>
    <definedName name="__123Graph_Bpm93" localSheetId="29" hidden="1">'Variacion anual octubre'!$B$36:$B$44</definedName>
    <definedName name="__123Graph_Bpm93" localSheetId="26" hidden="1">'Variacion anual septiembre'!$B$36:$B$44</definedName>
    <definedName name="__123Graph_Bpm93" localSheetId="12" hidden="1">'Variacion mensual Abril'!$B$36:$B$44</definedName>
    <definedName name="__123Graph_Bpm93" localSheetId="24" hidden="1">'Variacion mensual agosto'!$B$36:$B$44</definedName>
    <definedName name="__123Graph_Bpm93" localSheetId="36" hidden="1">'Variacion mensual diciembre'!$B$36:$B$44</definedName>
    <definedName name="__123Graph_Bpm93" localSheetId="3" hidden="1">'Variacion mensual Enero'!$B$36:$B$44</definedName>
    <definedName name="__123Graph_Bpm93" localSheetId="6" hidden="1">'Variacion mensual Febrero'!$B$36:$B$44</definedName>
    <definedName name="__123Graph_Bpm93" localSheetId="21" hidden="1">'Variacion mensual julio'!$B$36:$B$44</definedName>
    <definedName name="__123Graph_Bpm93" localSheetId="18" hidden="1">'Variacion mensual junio'!$B$36:$B$44</definedName>
    <definedName name="__123Graph_Bpm93" localSheetId="9" hidden="1">'Variacion mensual Marzo'!$B$36:$B$44</definedName>
    <definedName name="__123Graph_Bpm93" localSheetId="15" hidden="1">'Variacion mensual Mayo'!$B$36:$B$44</definedName>
    <definedName name="__123Graph_Bpm93" localSheetId="33" hidden="1">'Variacion mensual noviembre'!$B$36:$B$44</definedName>
    <definedName name="__123Graph_Bpm93" localSheetId="30" hidden="1">'Variacion mensual octubre'!$B$36:$B$44</definedName>
    <definedName name="__123Graph_Bpm93" localSheetId="27" hidden="1">'Variacion mensual septiembre'!$B$36:$B$44</definedName>
    <definedName name="__123Graph_Xpm93" localSheetId="11" hidden="1">'Variacion anual Abril'!$A$36:$A$44</definedName>
    <definedName name="__123Graph_Xpm93" localSheetId="23" hidden="1">'Variacion anual agosto'!$A$36:$A$44</definedName>
    <definedName name="__123Graph_Xpm93" localSheetId="35" hidden="1">'Variacion anual diciembre'!$A$36:$A$44</definedName>
    <definedName name="__123Graph_Xpm93" localSheetId="2" hidden="1">'Variacion anual Enero'!$A$36:$A$44</definedName>
    <definedName name="__123Graph_Xpm93" localSheetId="5" hidden="1">'Variacion anual Febrero'!$A$36:$A$44</definedName>
    <definedName name="__123Graph_Xpm93" localSheetId="20" hidden="1">'Variacion anual julio'!$A$36:$A$44</definedName>
    <definedName name="__123Graph_Xpm93" localSheetId="17" hidden="1">'Variacion anual junio'!$A$36:$A$44</definedName>
    <definedName name="__123Graph_Xpm93" localSheetId="8" hidden="1">'Variacion anual Marzo'!$A$36:$A$44</definedName>
    <definedName name="__123Graph_Xpm93" localSheetId="14" hidden="1">'Variacion anual Mayo'!$A$36:$A$44</definedName>
    <definedName name="__123Graph_Xpm93" localSheetId="32" hidden="1">'Variacion anual noviembre'!$A$36:$A$44</definedName>
    <definedName name="__123Graph_Xpm93" localSheetId="29" hidden="1">'Variacion anual octubre'!$A$36:$A$44</definedName>
    <definedName name="__123Graph_Xpm93" localSheetId="26" hidden="1">'Variacion anual septiembre'!$A$36:$A$44</definedName>
    <definedName name="__123Graph_Xpm93" localSheetId="12" hidden="1">'Variacion mensual Abril'!$A$36:$A$44</definedName>
    <definedName name="__123Graph_Xpm93" localSheetId="24" hidden="1">'Variacion mensual agosto'!$A$36:$A$44</definedName>
    <definedName name="__123Graph_Xpm93" localSheetId="36" hidden="1">'Variacion mensual diciembre'!$A$36:$A$44</definedName>
    <definedName name="__123Graph_Xpm93" localSheetId="3" hidden="1">'Variacion mensual Enero'!$A$36:$A$44</definedName>
    <definedName name="__123Graph_Xpm93" localSheetId="6" hidden="1">'Variacion mensual Febrero'!$A$36:$A$44</definedName>
    <definedName name="__123Graph_Xpm93" localSheetId="21" hidden="1">'Variacion mensual julio'!$A$36:$A$44</definedName>
    <definedName name="__123Graph_Xpm93" localSheetId="18" hidden="1">'Variacion mensual junio'!$A$36:$A$44</definedName>
    <definedName name="__123Graph_Xpm93" localSheetId="9" hidden="1">'Variacion mensual Marzo'!$A$36:$A$44</definedName>
    <definedName name="__123Graph_Xpm93" localSheetId="15" hidden="1">'Variacion mensual Mayo'!$A$36:$A$44</definedName>
    <definedName name="__123Graph_Xpm93" localSheetId="33" hidden="1">'Variacion mensual noviembre'!$A$36:$A$44</definedName>
    <definedName name="__123Graph_Xpm93" localSheetId="30" hidden="1">'Variacion mensual octubre'!$A$36:$A$44</definedName>
    <definedName name="__123Graph_Xpm93" localSheetId="27" hidden="1">'Variacion mensual septiembre'!$A$36:$A$44</definedName>
    <definedName name="_Key1" localSheetId="11" hidden="1">'Variacion anual Abril'!#REF!</definedName>
    <definedName name="_Key1" localSheetId="23" hidden="1">'Variacion anual agosto'!#REF!</definedName>
    <definedName name="_Key1" localSheetId="35" hidden="1">'Variacion anual diciembre'!#REF!</definedName>
    <definedName name="_Key1" localSheetId="2" hidden="1">'Variacion anual Enero'!#REF!</definedName>
    <definedName name="_Key1" localSheetId="5" hidden="1">'Variacion anual Febrero'!#REF!</definedName>
    <definedName name="_Key1" localSheetId="20" hidden="1">'Variacion anual julio'!#REF!</definedName>
    <definedName name="_Key1" localSheetId="17" hidden="1">'Variacion anual junio'!#REF!</definedName>
    <definedName name="_Key1" localSheetId="8" hidden="1">'Variacion anual Marzo'!#REF!</definedName>
    <definedName name="_Key1" localSheetId="14" hidden="1">'Variacion anual Mayo'!#REF!</definedName>
    <definedName name="_Key1" localSheetId="32" hidden="1">'Variacion anual noviembre'!#REF!</definedName>
    <definedName name="_Key1" localSheetId="29" hidden="1">'Variacion anual octubre'!#REF!</definedName>
    <definedName name="_Key1" localSheetId="26" hidden="1">'Variacion anual septiembre'!#REF!</definedName>
    <definedName name="_Key1" localSheetId="12" hidden="1">'Variacion mensual Abril'!#REF!</definedName>
    <definedName name="_Key1" localSheetId="24" hidden="1">'Variacion mensual agosto'!#REF!</definedName>
    <definedName name="_Key1" localSheetId="36" hidden="1">'Variacion mensual diciembre'!#REF!</definedName>
    <definedName name="_Key1" localSheetId="3" hidden="1">'Variacion mensual Enero'!#REF!</definedName>
    <definedName name="_Key1" localSheetId="6" hidden="1">'Variacion mensual Febrero'!#REF!</definedName>
    <definedName name="_Key1" localSheetId="21" hidden="1">'Variacion mensual julio'!#REF!</definedName>
    <definedName name="_Key1" localSheetId="18" hidden="1">'Variacion mensual junio'!#REF!</definedName>
    <definedName name="_Key1" localSheetId="9" hidden="1">'Variacion mensual Marzo'!#REF!</definedName>
    <definedName name="_Key1" localSheetId="15" hidden="1">'Variacion mensual Mayo'!#REF!</definedName>
    <definedName name="_Key1" localSheetId="33" hidden="1">'Variacion mensual noviembre'!#REF!</definedName>
    <definedName name="_Key1" localSheetId="30" hidden="1">'Variacion mensual octubre'!#REF!</definedName>
    <definedName name="_Key1" localSheetId="27" hidden="1">'Variacion mensual septiembre'!#REF!</definedName>
    <definedName name="_Key1" hidden="1">#REF!</definedName>
    <definedName name="_Order1" localSheetId="0" hidden="1">0</definedName>
    <definedName name="_Order1" hidden="1">255</definedName>
    <definedName name="_Order2" localSheetId="0" hidden="1">0</definedName>
    <definedName name="_Order2" hidden="1">255</definedName>
    <definedName name="A_impresión_IM" localSheetId="11">'Variacion anual Abril'!$K$2:$K$5</definedName>
    <definedName name="A_impresión_IM" localSheetId="23">'Variacion anual agosto'!$K$2:$K$5</definedName>
    <definedName name="A_impresión_IM" localSheetId="35">'Variacion anual diciembre'!$K$2:$K$5</definedName>
    <definedName name="A_impresión_IM" localSheetId="2">'Variacion anual Enero'!$K$2:$K$5</definedName>
    <definedName name="A_impresión_IM" localSheetId="5">'Variacion anual Febrero'!$K$2:$K$5</definedName>
    <definedName name="A_impresión_IM" localSheetId="20">'Variacion anual julio'!$K$2:$K$5</definedName>
    <definedName name="A_impresión_IM" localSheetId="17">'Variacion anual junio'!$K$2:$K$5</definedName>
    <definedName name="A_impresión_IM" localSheetId="8">'Variacion anual Marzo'!$K$2:$K$5</definedName>
    <definedName name="A_impresión_IM" localSheetId="14">'Variacion anual Mayo'!$K$2:$K$5</definedName>
    <definedName name="A_impresión_IM" localSheetId="32">'Variacion anual noviembre'!$K$2:$K$5</definedName>
    <definedName name="A_impresión_IM" localSheetId="29">'Variacion anual octubre'!$K$2:$K$5</definedName>
    <definedName name="A_impresión_IM" localSheetId="26">'Variacion anual septiembre'!$K$2:$K$5</definedName>
    <definedName name="A_impresión_IM" localSheetId="12">'Variacion mensual Abril'!$K$2:$K$5</definedName>
    <definedName name="A_impresión_IM" localSheetId="24">'Variacion mensual agosto'!$K$2:$K$5</definedName>
    <definedName name="A_impresión_IM" localSheetId="36">'Variacion mensual diciembre'!$K$2:$K$5</definedName>
    <definedName name="A_impresión_IM" localSheetId="3">'Variacion mensual Enero'!$K$2:$K$5</definedName>
    <definedName name="A_impresión_IM" localSheetId="6">'Variacion mensual Febrero'!$K$2:$K$5</definedName>
    <definedName name="A_impresión_IM" localSheetId="21">'Variacion mensual julio'!$K$2:$K$5</definedName>
    <definedName name="A_impresión_IM" localSheetId="18">'Variacion mensual junio'!$K$2:$K$5</definedName>
    <definedName name="A_impresión_IM" localSheetId="9">'Variacion mensual Marzo'!$K$2:$K$5</definedName>
    <definedName name="A_impresión_IM" localSheetId="15">'Variacion mensual Mayo'!$K$2:$K$5</definedName>
    <definedName name="A_impresión_IM" localSheetId="33">'Variacion mensual noviembre'!$K$2:$K$5</definedName>
    <definedName name="A_impresión_IM" localSheetId="30">'Variacion mensual octubre'!$K$2:$K$5</definedName>
    <definedName name="A_impresión_IM" localSheetId="27">'Variacion mensual septiembre'!$K$2:$K$5</definedName>
    <definedName name="AB">#REF!</definedName>
    <definedName name="_xlnm.Print_Area" localSheetId="10">'Estadisticas basicas Abril'!$B$2:$M$36</definedName>
    <definedName name="_xlnm.Print_Area" localSheetId="22">'Estadisticas basicas agosto'!$B$2:$M$35</definedName>
    <definedName name="_xlnm.Print_Area" localSheetId="34">'Estadisticas basicas diciembre'!$B$2:$M$35</definedName>
    <definedName name="_xlnm.Print_Area" localSheetId="1">'Estadisticas basicas Enero'!$B$2:$M$36</definedName>
    <definedName name="_xlnm.Print_Area" localSheetId="4">'Estadisticas basicas Febrero'!$B$2:$M$36</definedName>
    <definedName name="_xlnm.Print_Area" localSheetId="19">'Estadisticas basicas julio'!$B$2:$M$35</definedName>
    <definedName name="_xlnm.Print_Area" localSheetId="16">'Estadisticas basicas junio'!$B$2:$M$35</definedName>
    <definedName name="_xlnm.Print_Area" localSheetId="7">'Estadisticas basicas Marzo'!$B$2:$M$36</definedName>
    <definedName name="_xlnm.Print_Area" localSheetId="13">'Estadisticas basicas Mayo'!$B$2:$M$35</definedName>
    <definedName name="_xlnm.Print_Area" localSheetId="31">'Estadisticas basicas noviembre'!$B$2:$M$35</definedName>
    <definedName name="_xlnm.Print_Area" localSheetId="28">'Estadisticas basicas octubre'!$B$2:$M$35</definedName>
    <definedName name="_xlnm.Print_Area" localSheetId="25">'Estadisticas basicas septiembre'!$B$2:$M$35</definedName>
    <definedName name="_xlnm.Print_Area" localSheetId="11">'Variacion anual Abril'!$A$2:$G$53,'Variacion anual Abril'!$A$56:$G$104,'Variacion anual Abril'!$A$107:$G$154</definedName>
    <definedName name="_xlnm.Print_Area" localSheetId="23">'Variacion anual agosto'!$A$2:$G$53,'Variacion anual agosto'!$A$56:$G$104,'Variacion anual agosto'!$A$107:$G$154</definedName>
    <definedName name="_xlnm.Print_Area" localSheetId="35">'Variacion anual diciembre'!$A$2:$G$53,'Variacion anual diciembre'!$A$56:$G$104,'Variacion anual diciembre'!$A$107:$G$154</definedName>
    <definedName name="_xlnm.Print_Area" localSheetId="2">'Variacion anual Enero'!$A$2:$G$53,'Variacion anual Enero'!$A$56:$G$104,'Variacion anual Enero'!$A$107:$G$154</definedName>
    <definedName name="_xlnm.Print_Area" localSheetId="5">'Variacion anual Febrero'!$A$2:$G$53,'Variacion anual Febrero'!$A$56:$G$104,'Variacion anual Febrero'!$A$107:$G$154</definedName>
    <definedName name="_xlnm.Print_Area" localSheetId="20">'Variacion anual julio'!$A$2:$G$53,'Variacion anual julio'!$A$56:$G$104,'Variacion anual julio'!$A$107:$G$154</definedName>
    <definedName name="_xlnm.Print_Area" localSheetId="17">'Variacion anual junio'!$A$2:$G$53,'Variacion anual junio'!$A$56:$G$104,'Variacion anual junio'!$A$107:$G$154</definedName>
    <definedName name="_xlnm.Print_Area" localSheetId="8">'Variacion anual Marzo'!$A$2:$G$53,'Variacion anual Marzo'!$A$56:$G$104,'Variacion anual Marzo'!$A$107:$G$154</definedName>
    <definedName name="_xlnm.Print_Area" localSheetId="14">'Variacion anual Mayo'!$A$2:$G$53,'Variacion anual Mayo'!$A$56:$G$104,'Variacion anual Mayo'!$A$107:$G$154</definedName>
    <definedName name="_xlnm.Print_Area" localSheetId="32">'Variacion anual noviembre'!$A$2:$G$53,'Variacion anual noviembre'!$A$56:$G$104,'Variacion anual noviembre'!$A$107:$G$154</definedName>
    <definedName name="_xlnm.Print_Area" localSheetId="29">'Variacion anual octubre'!$A$2:$G$53,'Variacion anual octubre'!$A$56:$G$104,'Variacion anual octubre'!$A$107:$G$154</definedName>
    <definedName name="_xlnm.Print_Area" localSheetId="26">'Variacion anual septiembre'!$A$2:$G$53,'Variacion anual septiembre'!$A$56:$G$104,'Variacion anual septiembre'!$A$107:$G$154</definedName>
    <definedName name="_xlnm.Print_Area" localSheetId="12">'Variacion mensual Abril'!$A$2:$G$53,'Variacion mensual Abril'!$A$56:$G$104,'Variacion mensual Abril'!$A$107:$G$154</definedName>
    <definedName name="_xlnm.Print_Area" localSheetId="24">'Variacion mensual agosto'!$A$2:$G$53,'Variacion mensual agosto'!$A$56:$G$104,'Variacion mensual agosto'!$A$107:$G$154</definedName>
    <definedName name="_xlnm.Print_Area" localSheetId="36">'Variacion mensual diciembre'!$A$2:$G$53,'Variacion mensual diciembre'!$A$56:$G$104,'Variacion mensual diciembre'!$A$107:$G$154</definedName>
    <definedName name="_xlnm.Print_Area" localSheetId="3">'Variacion mensual Enero'!$A$2:$G$53,'Variacion mensual Enero'!$A$56:$G$104,'Variacion mensual Enero'!$A$107:$G$154</definedName>
    <definedName name="_xlnm.Print_Area" localSheetId="6">'Variacion mensual Febrero'!$A$2:$G$53,'Variacion mensual Febrero'!$A$56:$G$104,'Variacion mensual Febrero'!$A$107:$G$154</definedName>
    <definedName name="_xlnm.Print_Area" localSheetId="21">'Variacion mensual julio'!$A$2:$G$53,'Variacion mensual julio'!$A$56:$G$104,'Variacion mensual julio'!$A$107:$G$154</definedName>
    <definedName name="_xlnm.Print_Area" localSheetId="18">'Variacion mensual junio'!$A$2:$G$53,'Variacion mensual junio'!$A$56:$G$104,'Variacion mensual junio'!$A$107:$G$154</definedName>
    <definedName name="_xlnm.Print_Area" localSheetId="9">'Variacion mensual Marzo'!$A$2:$G$53,'Variacion mensual Marzo'!$A$56:$G$104,'Variacion mensual Marzo'!$A$107:$G$154</definedName>
    <definedName name="_xlnm.Print_Area" localSheetId="15">'Variacion mensual Mayo'!$A$2:$G$53,'Variacion mensual Mayo'!$A$56:$G$104,'Variacion mensual Mayo'!$A$107:$G$154</definedName>
    <definedName name="_xlnm.Print_Area" localSheetId="33">'Variacion mensual noviembre'!$A$2:$G$53,'Variacion mensual noviembre'!$A$56:$G$104,'Variacion mensual noviembre'!$A$107:$G$154</definedName>
    <definedName name="_xlnm.Print_Area" localSheetId="30">'Variacion mensual octubre'!$A$2:$G$53,'Variacion mensual octubre'!$A$56:$G$104,'Variacion mensual octubre'!$A$107:$G$154</definedName>
    <definedName name="_xlnm.Print_Area" localSheetId="27">'Variacion mensual septiembre'!$A$2:$G$53,'Variacion mensual septiembre'!$A$56:$G$104,'Variacion mensual septiembre'!$A$107:$G$154</definedName>
    <definedName name="Básicas" localSheetId="10">'Estadisticas basicas Abril'!Básicas</definedName>
    <definedName name="Básicas" localSheetId="22">'Estadisticas basicas agosto'!Básicas</definedName>
    <definedName name="Básicas" localSheetId="34">'Estadisticas basicas diciembre'!Básicas</definedName>
    <definedName name="Básicas" localSheetId="1">'Estadisticas basicas Enero'!Básicas</definedName>
    <definedName name="Básicas" localSheetId="4">'Estadisticas basicas Febrero'!Básicas</definedName>
    <definedName name="Básicas" localSheetId="19">'Estadisticas basicas julio'!Básicas</definedName>
    <definedName name="Básicas" localSheetId="16">'Estadisticas basicas junio'!Básicas</definedName>
    <definedName name="Básicas" localSheetId="7">'Estadisticas basicas Marzo'!Básicas</definedName>
    <definedName name="Básicas" localSheetId="13">'Estadisticas basicas Mayo'!Básicas</definedName>
    <definedName name="Básicas" localSheetId="31">'Estadisticas basicas noviembre'!Básicas</definedName>
    <definedName name="Básicas" localSheetId="28">'Estadisticas basicas octubre'!Básicas</definedName>
    <definedName name="Básicas" localSheetId="25">'Estadisticas basicas septiembre'!Básicas</definedName>
    <definedName name="Básicas" localSheetId="0">'Indice'!Básicas</definedName>
    <definedName name="Básicas" localSheetId="12">'Variacion mensual Abril'!Básicas</definedName>
    <definedName name="Básicas" localSheetId="24">'Variacion mensual agosto'!Básicas</definedName>
    <definedName name="Básicas" localSheetId="36">'Variacion mensual diciembre'!Básicas</definedName>
    <definedName name="Básicas" localSheetId="3">'Variacion mensual Enero'!Básicas</definedName>
    <definedName name="Básicas" localSheetId="6">'Variacion mensual Febrero'!Básicas</definedName>
    <definedName name="Básicas" localSheetId="21">'Variacion mensual julio'!Básicas</definedName>
    <definedName name="Básicas" localSheetId="18">'Variacion mensual junio'!Básicas</definedName>
    <definedName name="Básicas" localSheetId="9">'Variacion mensual Marzo'!Básicas</definedName>
    <definedName name="Básicas" localSheetId="15">'Variacion mensual Mayo'!Básicas</definedName>
    <definedName name="Básicas" localSheetId="33">'Variacion mensual noviembre'!Básicas</definedName>
    <definedName name="Básicas" localSheetId="30">'Variacion mensual octubre'!Básicas</definedName>
    <definedName name="Básicas" localSheetId="27">'Variacion mensual septiembre'!Básicas</definedName>
    <definedName name="Básicas">[0]!Básicas</definedName>
    <definedName name="CE">#REF!</definedName>
    <definedName name="sep" localSheetId="11" hidden="1">'Variacion anual Abril'!#REF!</definedName>
    <definedName name="sep" localSheetId="23" hidden="1">'Variacion anual agosto'!#REF!</definedName>
    <definedName name="sep" localSheetId="35" hidden="1">'Variacion anual diciembre'!#REF!</definedName>
    <definedName name="sep" localSheetId="2" hidden="1">'Variacion anual Enero'!#REF!</definedName>
    <definedName name="sep" localSheetId="5" hidden="1">'Variacion anual Febrero'!#REF!</definedName>
    <definedName name="sep" localSheetId="20" hidden="1">'Variacion anual julio'!#REF!</definedName>
    <definedName name="sep" localSheetId="17" hidden="1">'Variacion anual junio'!#REF!</definedName>
    <definedName name="sep" localSheetId="8" hidden="1">'Variacion anual Marzo'!#REF!</definedName>
    <definedName name="sep" localSheetId="14" hidden="1">'Variacion anual Mayo'!#REF!</definedName>
    <definedName name="sep" localSheetId="32" hidden="1">'Variacion anual noviembre'!#REF!</definedName>
    <definedName name="sep" localSheetId="29" hidden="1">'Variacion anual octubre'!#REF!</definedName>
    <definedName name="sep" localSheetId="26" hidden="1">'Variacion anual septiembre'!#REF!</definedName>
    <definedName name="sep" localSheetId="12" hidden="1">'Variacion mensual Abril'!#REF!</definedName>
    <definedName name="sep" localSheetId="24" hidden="1">'Variacion mensual agosto'!#REF!</definedName>
    <definedName name="sep" localSheetId="36" hidden="1">'Variacion mensual diciembre'!#REF!</definedName>
    <definedName name="sep" localSheetId="3" hidden="1">'Variacion mensual Enero'!#REF!</definedName>
    <definedName name="sep" localSheetId="6" hidden="1">'Variacion mensual Febrero'!#REF!</definedName>
    <definedName name="sep" localSheetId="21" hidden="1">'Variacion mensual julio'!#REF!</definedName>
    <definedName name="sep" localSheetId="18" hidden="1">'Variacion mensual junio'!#REF!</definedName>
    <definedName name="sep" localSheetId="9" hidden="1">'Variacion mensual Marzo'!#REF!</definedName>
    <definedName name="sep" localSheetId="15" hidden="1">'Variacion mensual Mayo'!#REF!</definedName>
    <definedName name="sep" localSheetId="33" hidden="1">'Variacion mensual noviembre'!#REF!</definedName>
    <definedName name="sep" localSheetId="30" hidden="1">'Variacion mensual octubre'!#REF!</definedName>
    <definedName name="sep" localSheetId="27" hidden="1">'Variacion mensual septiembre'!#REF!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<sst xmlns="http://schemas.openxmlformats.org/spreadsheetml/2006/main" count="4605" uniqueCount="166">
  <si>
    <t>ESTADISTICAS BASICAS DEL SISTEMA ISAPRE</t>
  </si>
  <si>
    <t>N°</t>
  </si>
  <si>
    <t>otros</t>
  </si>
  <si>
    <t>total de</t>
  </si>
  <si>
    <t>períodos</t>
  </si>
  <si>
    <t>suscrip-</t>
  </si>
  <si>
    <t>N° de desahucios</t>
  </si>
  <si>
    <t>Cód.</t>
  </si>
  <si>
    <t>Isapres</t>
  </si>
  <si>
    <t>Cotizantes</t>
  </si>
  <si>
    <t>Cargas</t>
  </si>
  <si>
    <t>ciones</t>
  </si>
  <si>
    <t>voluntarios</t>
  </si>
  <si>
    <t>isapre</t>
  </si>
  <si>
    <t>Colmena Golden Cross</t>
  </si>
  <si>
    <t>Normédica</t>
  </si>
  <si>
    <t>Vida Tres</t>
  </si>
  <si>
    <t>Isapre Banmédica</t>
  </si>
  <si>
    <t>San Lorenzo</t>
  </si>
  <si>
    <t>Chuquicamata</t>
  </si>
  <si>
    <t>Río Blanco</t>
  </si>
  <si>
    <t>Ferrosalud</t>
  </si>
  <si>
    <t>Cruz del Norte</t>
  </si>
  <si>
    <t>Total isapres cerradas</t>
  </si>
  <si>
    <t>Total sistema</t>
  </si>
  <si>
    <t>Consalud S.A.</t>
  </si>
  <si>
    <t>Legal</t>
  </si>
  <si>
    <t>Adicional</t>
  </si>
  <si>
    <t>(7%)</t>
  </si>
  <si>
    <t>voluntaria</t>
  </si>
  <si>
    <t>Otros</t>
  </si>
  <si>
    <t>Cotización percibida (mill. de $)</t>
  </si>
  <si>
    <t>(1) Cotizantes vigentes en el mes.</t>
  </si>
  <si>
    <t>(2) Cargas vigentes en el mes.</t>
  </si>
  <si>
    <t xml:space="preserve"> </t>
  </si>
  <si>
    <t>CUADRO N° 2</t>
  </si>
  <si>
    <t>ESTADISTICAS BASICAS COMPARADAS DEL SISTEMA ISAPRE</t>
  </si>
  <si>
    <t>Estructura</t>
  </si>
  <si>
    <t>Variación</t>
  </si>
  <si>
    <t>Valores</t>
  </si>
  <si>
    <t>porcentual</t>
  </si>
  <si>
    <t>anual</t>
  </si>
  <si>
    <t>1.- Cartera vigente</t>
  </si>
  <si>
    <t xml:space="preserve">     N° de cotizantes</t>
  </si>
  <si>
    <t xml:space="preserve">     N° de cargas</t>
  </si>
  <si>
    <t xml:space="preserve">     N° total de beneficiarios</t>
  </si>
  <si>
    <t>2.- N° de beneficiarios por región</t>
  </si>
  <si>
    <t xml:space="preserve">     Región metropolitana</t>
  </si>
  <si>
    <t xml:space="preserve">     VIII región</t>
  </si>
  <si>
    <t xml:space="preserve">     V región</t>
  </si>
  <si>
    <t xml:space="preserve">     Otras regiones</t>
  </si>
  <si>
    <t xml:space="preserve">     Total beneficiarios</t>
  </si>
  <si>
    <t>3.- N° de cotizantes según tipo de trabajador</t>
  </si>
  <si>
    <t xml:space="preserve">      Dependientes</t>
  </si>
  <si>
    <t xml:space="preserve">      Independientes</t>
  </si>
  <si>
    <t xml:space="preserve">      Pensionados</t>
  </si>
  <si>
    <t xml:space="preserve">      Voluntarios</t>
  </si>
  <si>
    <t xml:space="preserve">     Total cotizantes</t>
  </si>
  <si>
    <t>4.- N° de cotizantes según sexo</t>
  </si>
  <si>
    <t xml:space="preserve">      Hombres</t>
  </si>
  <si>
    <t xml:space="preserve">      Mujeres</t>
  </si>
  <si>
    <t xml:space="preserve">      Total cotizantes</t>
  </si>
  <si>
    <t>5.- N° de cotizantes según edad</t>
  </si>
  <si>
    <t xml:space="preserve">      Menores de 40 años</t>
  </si>
  <si>
    <t xml:space="preserve">      Entre 40 y 59 años</t>
  </si>
  <si>
    <t xml:space="preserve">      De 60 años y más</t>
  </si>
  <si>
    <t>6.- Concentración de mercado de cotizantes</t>
  </si>
  <si>
    <t xml:space="preserve">      Sub total</t>
  </si>
  <si>
    <t xml:space="preserve">      Otras isapres</t>
  </si>
  <si>
    <t>7.- Suscripciones y desahucios de contratos</t>
  </si>
  <si>
    <t xml:space="preserve">      Desahucios voluntarios</t>
  </si>
  <si>
    <t xml:space="preserve">      Desahucios por parte de la isapre</t>
  </si>
  <si>
    <t xml:space="preserve">      Desahucio por otras causales</t>
  </si>
  <si>
    <t xml:space="preserve">      Total desahucios</t>
  </si>
  <si>
    <t>CUADRO N° 1</t>
  </si>
  <si>
    <t/>
  </si>
  <si>
    <t xml:space="preserve">     II región</t>
  </si>
  <si>
    <t>desa-</t>
  </si>
  <si>
    <t>hucios</t>
  </si>
  <si>
    <t xml:space="preserve">      Suscripciones</t>
  </si>
  <si>
    <t>beneficiarios</t>
  </si>
  <si>
    <t>N° de</t>
  </si>
  <si>
    <t>(1)</t>
  </si>
  <si>
    <t>(2)</t>
  </si>
  <si>
    <t>con CAEC</t>
  </si>
  <si>
    <t>ESTADISTICAS BASICAS COMPARADAS DE LAS ISAPRE ABIERTAS</t>
  </si>
  <si>
    <t>ESTADISTICAS BASICAS COMPARADAS DE LAS ISAPRE CERRADAS</t>
  </si>
  <si>
    <t xml:space="preserve">      Chuquicamata Ltda.</t>
  </si>
  <si>
    <t xml:space="preserve">      San Lorenzo Ltda.</t>
  </si>
  <si>
    <t xml:space="preserve">      Río Blanco Ltda.</t>
  </si>
  <si>
    <t xml:space="preserve">      Cruz Del Norte Ltda.</t>
  </si>
  <si>
    <t>CUADRO N° 3</t>
  </si>
  <si>
    <t>mensual</t>
  </si>
  <si>
    <t>Porcentaje de</t>
  </si>
  <si>
    <t>(3)</t>
  </si>
  <si>
    <t>(3) Beneficiarios que tienen incorporado en el contrato la cobertura adicional de enfermedades catastróficas (CAEC).</t>
  </si>
  <si>
    <t>Fusat Ltda.</t>
  </si>
  <si>
    <t>Isapre Fundación</t>
  </si>
  <si>
    <t xml:space="preserve">      Fusat Ltda.</t>
  </si>
  <si>
    <t xml:space="preserve">      Isapre Fundación</t>
  </si>
  <si>
    <t xml:space="preserve">Fuente: Superintendencia de Salud, Archivo Maestro de Beneficiarios. </t>
  </si>
  <si>
    <t>ENERO</t>
  </si>
  <si>
    <t>DICIEMBRE</t>
  </si>
  <si>
    <t xml:space="preserve">      Isapre Banmédica S.A.</t>
  </si>
  <si>
    <t xml:space="preserve">      Consalud S.A.</t>
  </si>
  <si>
    <t xml:space="preserve">      Colmena Golden Cross</t>
  </si>
  <si>
    <t>Cruz Blanca S.A.</t>
  </si>
  <si>
    <t>Masvida S.A.</t>
  </si>
  <si>
    <t xml:space="preserve">      Masvida S.A.</t>
  </si>
  <si>
    <t xml:space="preserve">(*) Resolución Exenta IF N° 542 del 28 de octubre de 2008, Cancela Registro de Isapre Normedica S.A., continuadora Legal, Isapre Cruz Blanca S.A. </t>
  </si>
  <si>
    <t>Total isapres abiertas (*)</t>
  </si>
  <si>
    <t xml:space="preserve">      Total cotizantes (*)</t>
  </si>
  <si>
    <t>ENERO 2009</t>
  </si>
  <si>
    <t xml:space="preserve"> MES DE ENERO</t>
  </si>
  <si>
    <t xml:space="preserve">      Cruz Blanca S.A.</t>
  </si>
  <si>
    <t xml:space="preserve">      Vida Tres S.A.</t>
  </si>
  <si>
    <t>2009</t>
  </si>
  <si>
    <t>2008</t>
  </si>
  <si>
    <t>DICIEMBRE 2009 - ENERO 2009</t>
  </si>
  <si>
    <t xml:space="preserve">      Ferrosalud S.A.</t>
  </si>
  <si>
    <t>FEBRERO 2009</t>
  </si>
  <si>
    <t xml:space="preserve"> MES DE FEBRERO</t>
  </si>
  <si>
    <t>ENERO 2009 - FEBRERO 2009</t>
  </si>
  <si>
    <t>FEBRERO</t>
  </si>
  <si>
    <t>MARZO 2009</t>
  </si>
  <si>
    <t>Total isapres abiertas</t>
  </si>
  <si>
    <t xml:space="preserve"> MES DE MARZO</t>
  </si>
  <si>
    <t>FEBRERO 2009 - MARZO 2009</t>
  </si>
  <si>
    <t>MARZO</t>
  </si>
  <si>
    <t>ABRIL 2009</t>
  </si>
  <si>
    <t xml:space="preserve"> MES DE ABRIL</t>
  </si>
  <si>
    <t>MARZO 2009 - ABRIL 2009</t>
  </si>
  <si>
    <t>ABRIL</t>
  </si>
  <si>
    <t>MAYO 2009</t>
  </si>
  <si>
    <t xml:space="preserve"> MES DE MAYO</t>
  </si>
  <si>
    <t>ABRIL 2009 - MAYO 2009</t>
  </si>
  <si>
    <t>MAYO</t>
  </si>
  <si>
    <t>ESTADÍSTICAS DE CARTERA DE ISAPRE ACUMULADAS AÑO 2009</t>
  </si>
  <si>
    <t>JUNIO 2009</t>
  </si>
  <si>
    <t xml:space="preserve"> MES DE JUNIO</t>
  </si>
  <si>
    <t>MAYO 2009 - JUNIO 2009</t>
  </si>
  <si>
    <t>JUNIO</t>
  </si>
  <si>
    <t>JULIO 2009</t>
  </si>
  <si>
    <t xml:space="preserve"> MES DE JULIO</t>
  </si>
  <si>
    <t>JUNIO 2009 - JULIO 2009</t>
  </si>
  <si>
    <t>JULIO</t>
  </si>
  <si>
    <t>SEPTIEMBRE 2009</t>
  </si>
  <si>
    <t xml:space="preserve"> MES DE SEPTIEMBRE</t>
  </si>
  <si>
    <t>AGOSTO 2009 - SEPTIEMBRE 2009</t>
  </si>
  <si>
    <t>AGOSTO</t>
  </si>
  <si>
    <t>SEPTIEMBRE</t>
  </si>
  <si>
    <t>OCTUBRE 2009</t>
  </si>
  <si>
    <t xml:space="preserve"> MES DE OCTUBRE</t>
  </si>
  <si>
    <t xml:space="preserve">      Isapre Fundacion</t>
  </si>
  <si>
    <t>SEPTIEMBRE 2009 - OCTUBRE 2009</t>
  </si>
  <si>
    <t>OCTUBRE</t>
  </si>
  <si>
    <t>NOVIEMBRE 2009</t>
  </si>
  <si>
    <t xml:space="preserve"> MES DE NOVIEMBRE</t>
  </si>
  <si>
    <t>OCTUBRE 2009 - NOVIEMBRE 2009</t>
  </si>
  <si>
    <t>NOVIEMBRE</t>
  </si>
  <si>
    <t>AGOSTO 2009</t>
  </si>
  <si>
    <t xml:space="preserve"> MES DE AGOSTO</t>
  </si>
  <si>
    <t>JULIO 2009 - AGOSTO 2009</t>
  </si>
  <si>
    <t>DICIEMBRE 2009</t>
  </si>
  <si>
    <t xml:space="preserve"> MES DE DICIEMBRE</t>
  </si>
  <si>
    <t>NOVIEMBRE 2009 - DICIEMBRE 2009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</si>
</sst>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* #,##0_ ;_ * \-#,##0_ ;_ * &quot;-&quot;_ ;_ @_ "/>
    <numFmt numFmtId="192" formatCode="_ &quot;$&quot;* #,##0.00_ ;_ &quot;$&quot;* \-#,##0.00_ ;_ &quot;$&quot;* &quot;-&quot;??_ ;_ @_ "/>
    <numFmt numFmtId="193" formatCode="_ * #,##0.00_ ;_ * \-#,##0.00_ ;_ * &quot;-&quot;??_ ;_ @_ "/>
    <numFmt numFmtId="194" formatCode="General_)"/>
    <numFmt numFmtId="195" formatCode="0.0%"/>
    <numFmt numFmtId="196" formatCode="_ * #,##0.0_ ;_ * \-#,##0.0_ ;_ * &quot;-&quot;??_ ;_ @_ "/>
    <numFmt numFmtId="197" formatCode="#,##0.0"/>
    <numFmt numFmtId="198" formatCode="00000"/>
    <numFmt numFmtId="199" formatCode="&quot;Ch$&quot;#,##0"/>
    <numFmt numFmtId="200" formatCode="\$#,##0"/>
    <numFmt numFmtId="201" formatCode="&quot;$&quot;#,##0"/>
    <numFmt numFmtId="202" formatCode="..."/>
    <numFmt numFmtId="203" formatCode="#,##0.0_);\(#,##0.0\)"/>
    <numFmt numFmtId="204" formatCode=";;;"/>
    <numFmt numFmtId="205" formatCode="#,##0.0000_);\(#,##0.0000\)"/>
    <numFmt numFmtId="206" formatCode="#,##0.0;\-#,##0.0"/>
    <numFmt numFmtId="207" formatCode="#,##0.000"/>
    <numFmt numFmtId="208" formatCode="#,##0.0000"/>
    <numFmt numFmtId="209" formatCode="#,##0.000_);\(#,##0.000\)"/>
    <numFmt numFmtId="210" formatCode="0.0"/>
    <numFmt numFmtId="211" formatCode="_ * #,##0_ ;_ * \-#,##0_ ;_ * &quot;-&quot;??_ ;_ @_ "/>
    <numFmt numFmtId="212" formatCode="#,##0_);\(#,##0\)"/>
    <numFmt numFmtId="213" formatCode="0.0_)"/>
    <numFmt numFmtId="214" formatCode="0_)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_-* #,##0.00\ _P_t_s_-;\-* #,##0.00\ _P_t_s_-;_-* &quot;-&quot;??\ _P_t_s_-;_-@_-"/>
    <numFmt numFmtId="220" formatCode="_-* #,##0\ _P_t_s_-;\-* #,##0\ _P_t_s_-;_-* &quot;-&quot;\ _P_t_s_-;_-@_-"/>
    <numFmt numFmtId="221" formatCode="_-* #,##0.00\ &quot;Pts&quot;_-;\-* #,##0.00\ &quot;Pts&quot;_-;_-* &quot;-&quot;??\ &quot;Pts&quot;_-;_-@_-"/>
    <numFmt numFmtId="222" formatCode="_-* #,##0\ &quot;Pts&quot;_-;\-* #,##0\ &quot;Pts&quot;_-;_-* &quot;-&quot;\ &quot;Pts&quot;_-;_-@_-"/>
    <numFmt numFmtId="223" formatCode="[$-340A]dddd\,\ dd&quot; de &quot;mmmm&quot; de &quot;yyyy"/>
    <numFmt numFmtId="224" formatCode="mmm\ yyyy"/>
    <numFmt numFmtId="225" formatCode="mmmm\ yyyy"/>
  </numFmts>
  <fonts count="50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Courier"/>
      <family val="3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10"/>
      <name val="Helv"/>
      <family val="0"/>
    </font>
    <font>
      <sz val="8.5"/>
      <name val="Arial"/>
      <family val="2"/>
    </font>
    <font>
      <b/>
      <sz val="10.5"/>
      <color indexed="63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i/>
      <sz val="14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63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31" borderId="0" applyNumberFormat="0" applyBorder="0" applyAlignment="0" applyProtection="0"/>
    <xf numFmtId="37" fontId="8" fillId="0" borderId="0">
      <alignment/>
      <protection/>
    </xf>
    <xf numFmtId="194" fontId="0" fillId="0" borderId="0">
      <alignment/>
      <protection/>
    </xf>
    <xf numFmtId="194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Alignment="1">
      <alignment/>
    </xf>
    <xf numFmtId="194" fontId="9" fillId="0" borderId="0" xfId="55" applyFont="1">
      <alignment/>
      <protection/>
    </xf>
    <xf numFmtId="37" fontId="11" fillId="0" borderId="0" xfId="53" applyFont="1">
      <alignment/>
      <protection/>
    </xf>
    <xf numFmtId="37" fontId="9" fillId="0" borderId="0" xfId="53" applyFont="1">
      <alignment/>
      <protection/>
    </xf>
    <xf numFmtId="0" fontId="9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195" fontId="9" fillId="0" borderId="0" xfId="59" applyNumberFormat="1" applyFont="1" applyAlignment="1">
      <alignment/>
    </xf>
    <xf numFmtId="3" fontId="9" fillId="0" borderId="0" xfId="0" applyNumberFormat="1" applyFont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 applyProtection="1">
      <alignment/>
      <protection/>
    </xf>
    <xf numFmtId="195" fontId="9" fillId="0" borderId="0" xfId="59" applyNumberFormat="1" applyFont="1" applyAlignment="1" applyProtection="1">
      <alignment/>
      <protection/>
    </xf>
    <xf numFmtId="37" fontId="9" fillId="0" borderId="10" xfId="0" applyNumberFormat="1" applyFont="1" applyBorder="1" applyAlignment="1" applyProtection="1">
      <alignment horizontal="left"/>
      <protection/>
    </xf>
    <xf numFmtId="3" fontId="9" fillId="0" borderId="11" xfId="0" applyNumberFormat="1" applyFont="1" applyBorder="1" applyAlignment="1" applyProtection="1">
      <alignment/>
      <protection/>
    </xf>
    <xf numFmtId="3" fontId="9" fillId="0" borderId="10" xfId="0" applyNumberFormat="1" applyFont="1" applyBorder="1" applyAlignment="1" applyProtection="1">
      <alignment/>
      <protection/>
    </xf>
    <xf numFmtId="195" fontId="9" fillId="0" borderId="11" xfId="59" applyNumberFormat="1" applyFont="1" applyBorder="1" applyAlignment="1" applyProtection="1">
      <alignment/>
      <protection/>
    </xf>
    <xf numFmtId="37" fontId="9" fillId="0" borderId="0" xfId="56" applyFont="1" applyFill="1" applyBorder="1">
      <alignment/>
      <protection/>
    </xf>
    <xf numFmtId="37" fontId="9" fillId="0" borderId="0" xfId="56" applyNumberFormat="1" applyFont="1" applyFill="1" applyBorder="1" applyAlignment="1" applyProtection="1">
      <alignment horizontal="center"/>
      <protection/>
    </xf>
    <xf numFmtId="206" fontId="9" fillId="0" borderId="0" xfId="56" applyNumberFormat="1" applyFont="1" applyFill="1" applyBorder="1" applyProtection="1">
      <alignment/>
      <protection/>
    </xf>
    <xf numFmtId="37" fontId="9" fillId="0" borderId="0" xfId="56" applyNumberFormat="1" applyFont="1" applyFill="1" applyBorder="1" applyProtection="1">
      <alignment/>
      <protection/>
    </xf>
    <xf numFmtId="37" fontId="9" fillId="0" borderId="0" xfId="56" applyNumberFormat="1" applyFont="1" applyFill="1" applyBorder="1" applyAlignment="1" applyProtection="1">
      <alignment horizontal="left"/>
      <protection/>
    </xf>
    <xf numFmtId="37" fontId="9" fillId="0" borderId="0" xfId="56" applyFont="1" applyFill="1" applyBorder="1" applyAlignment="1">
      <alignment horizontal="left"/>
      <protection/>
    </xf>
    <xf numFmtId="3" fontId="9" fillId="0" borderId="0" xfId="56" applyNumberFormat="1" applyFont="1" applyFill="1" applyBorder="1" applyProtection="1">
      <alignment/>
      <protection/>
    </xf>
    <xf numFmtId="195" fontId="9" fillId="0" borderId="0" xfId="56" applyNumberFormat="1" applyFont="1" applyFill="1" applyBorder="1" applyProtection="1">
      <alignment/>
      <protection/>
    </xf>
    <xf numFmtId="203" fontId="9" fillId="0" borderId="0" xfId="56" applyNumberFormat="1" applyFont="1" applyFill="1" applyBorder="1" applyProtection="1">
      <alignment/>
      <protection/>
    </xf>
    <xf numFmtId="195" fontId="9" fillId="0" borderId="0" xfId="56" applyNumberFormat="1" applyFont="1" applyFill="1" applyBorder="1">
      <alignment/>
      <protection/>
    </xf>
    <xf numFmtId="37" fontId="9" fillId="0" borderId="11" xfId="56" applyFont="1" applyFill="1" applyBorder="1" applyAlignment="1">
      <alignment horizontal="left"/>
      <protection/>
    </xf>
    <xf numFmtId="37" fontId="9" fillId="0" borderId="11" xfId="56" applyFont="1" applyFill="1" applyBorder="1">
      <alignment/>
      <protection/>
    </xf>
    <xf numFmtId="195" fontId="9" fillId="0" borderId="11" xfId="56" applyNumberFormat="1" applyFont="1" applyFill="1" applyBorder="1">
      <alignment/>
      <protection/>
    </xf>
    <xf numFmtId="195" fontId="9" fillId="0" borderId="11" xfId="56" applyNumberFormat="1" applyFont="1" applyFill="1" applyBorder="1" applyProtection="1">
      <alignment/>
      <protection/>
    </xf>
    <xf numFmtId="206" fontId="9" fillId="0" borderId="0" xfId="56" applyNumberFormat="1" applyFont="1" applyFill="1" applyBorder="1">
      <alignment/>
      <protection/>
    </xf>
    <xf numFmtId="37" fontId="9" fillId="0" borderId="0" xfId="56" applyFont="1" applyFill="1" applyBorder="1" applyAlignment="1">
      <alignment/>
      <protection/>
    </xf>
    <xf numFmtId="194" fontId="12" fillId="33" borderId="12" xfId="0" applyNumberFormat="1" applyFont="1" applyFill="1" applyBorder="1" applyAlignment="1" applyProtection="1">
      <alignment/>
      <protection/>
    </xf>
    <xf numFmtId="37" fontId="12" fillId="33" borderId="13" xfId="0" applyNumberFormat="1" applyFont="1" applyFill="1" applyBorder="1" applyAlignment="1" applyProtection="1">
      <alignment horizontal="centerContinuous"/>
      <protection/>
    </xf>
    <xf numFmtId="37" fontId="12" fillId="33" borderId="12" xfId="0" applyNumberFormat="1" applyFont="1" applyFill="1" applyBorder="1" applyAlignment="1" applyProtection="1">
      <alignment horizontal="right"/>
      <protection/>
    </xf>
    <xf numFmtId="37" fontId="12" fillId="33" borderId="12" xfId="0" applyNumberFormat="1" applyFont="1" applyFill="1" applyBorder="1" applyAlignment="1" applyProtection="1" quotePrefix="1">
      <alignment horizontal="right"/>
      <protection/>
    </xf>
    <xf numFmtId="194" fontId="12" fillId="33" borderId="0" xfId="0" applyNumberFormat="1" applyFont="1" applyFill="1" applyBorder="1" applyAlignment="1" applyProtection="1">
      <alignment/>
      <protection/>
    </xf>
    <xf numFmtId="194" fontId="12" fillId="33" borderId="0" xfId="0" applyNumberFormat="1" applyFont="1" applyFill="1" applyBorder="1" applyAlignment="1" applyProtection="1">
      <alignment horizontal="right"/>
      <protection/>
    </xf>
    <xf numFmtId="37" fontId="12" fillId="33" borderId="0" xfId="0" applyNumberFormat="1" applyFont="1" applyFill="1" applyBorder="1" applyAlignment="1" applyProtection="1">
      <alignment horizontal="center"/>
      <protection/>
    </xf>
    <xf numFmtId="37" fontId="12" fillId="33" borderId="0" xfId="0" applyNumberFormat="1" applyFont="1" applyFill="1" applyBorder="1" applyAlignment="1" applyProtection="1">
      <alignment horizontal="right"/>
      <protection/>
    </xf>
    <xf numFmtId="37" fontId="12" fillId="33" borderId="0" xfId="0" applyNumberFormat="1" applyFont="1" applyFill="1" applyAlignment="1" applyProtection="1">
      <alignment horizontal="right"/>
      <protection/>
    </xf>
    <xf numFmtId="37" fontId="12" fillId="33" borderId="0" xfId="0" applyNumberFormat="1" applyFont="1" applyFill="1" applyAlignment="1" applyProtection="1">
      <alignment/>
      <protection/>
    </xf>
    <xf numFmtId="37" fontId="12" fillId="33" borderId="14" xfId="0" applyNumberFormat="1" applyFont="1" applyFill="1" applyBorder="1" applyAlignment="1" applyProtection="1">
      <alignment horizontal="centerContinuous"/>
      <protection/>
    </xf>
    <xf numFmtId="37" fontId="12" fillId="33" borderId="15" xfId="0" applyNumberFormat="1" applyFont="1" applyFill="1" applyBorder="1" applyAlignment="1" applyProtection="1">
      <alignment horizontal="right"/>
      <protection/>
    </xf>
    <xf numFmtId="37" fontId="12" fillId="33" borderId="15" xfId="0" applyNumberFormat="1" applyFont="1" applyFill="1" applyBorder="1" applyAlignment="1" applyProtection="1">
      <alignment horizontal="left"/>
      <protection/>
    </xf>
    <xf numFmtId="37" fontId="12" fillId="33" borderId="15" xfId="0" applyNumberFormat="1" applyFont="1" applyFill="1" applyBorder="1" applyAlignment="1" applyProtection="1" quotePrefix="1">
      <alignment horizontal="right"/>
      <protection/>
    </xf>
    <xf numFmtId="37" fontId="13" fillId="33" borderId="16" xfId="56" applyNumberFormat="1" applyFont="1" applyFill="1" applyBorder="1" applyProtection="1">
      <alignment/>
      <protection/>
    </xf>
    <xf numFmtId="0" fontId="12" fillId="33" borderId="16" xfId="56" applyNumberFormat="1" applyFont="1" applyFill="1" applyBorder="1" applyAlignment="1" applyProtection="1" quotePrefix="1">
      <alignment horizontal="center"/>
      <protection/>
    </xf>
    <xf numFmtId="206" fontId="12" fillId="33" borderId="16" xfId="56" applyNumberFormat="1" applyFont="1" applyFill="1" applyBorder="1" applyAlignment="1" applyProtection="1">
      <alignment horizontal="center"/>
      <protection/>
    </xf>
    <xf numFmtId="37" fontId="12" fillId="33" borderId="0" xfId="56" applyNumberFormat="1" applyFont="1" applyFill="1" applyBorder="1" applyProtection="1">
      <alignment/>
      <protection/>
    </xf>
    <xf numFmtId="37" fontId="12" fillId="33" borderId="0" xfId="56" applyNumberFormat="1" applyFont="1" applyFill="1" applyBorder="1" applyAlignment="1" applyProtection="1">
      <alignment horizontal="right"/>
      <protection/>
    </xf>
    <xf numFmtId="206" fontId="12" fillId="33" borderId="0" xfId="56" applyNumberFormat="1" applyFont="1" applyFill="1" applyBorder="1" applyAlignment="1" applyProtection="1">
      <alignment horizontal="right"/>
      <protection/>
    </xf>
    <xf numFmtId="37" fontId="12" fillId="33" borderId="14" xfId="56" applyNumberFormat="1" applyFont="1" applyFill="1" applyBorder="1" applyProtection="1">
      <alignment/>
      <protection/>
    </xf>
    <xf numFmtId="37" fontId="12" fillId="33" borderId="14" xfId="56" applyNumberFormat="1" applyFont="1" applyFill="1" applyBorder="1" applyAlignment="1" applyProtection="1">
      <alignment horizontal="right"/>
      <protection/>
    </xf>
    <xf numFmtId="206" fontId="12" fillId="33" borderId="14" xfId="56" applyNumberFormat="1" applyFont="1" applyFill="1" applyBorder="1" applyAlignment="1" applyProtection="1">
      <alignment horizontal="right"/>
      <protection/>
    </xf>
    <xf numFmtId="37" fontId="9" fillId="0" borderId="0" xfId="54" applyNumberFormat="1" applyFont="1" applyBorder="1" applyAlignment="1" applyProtection="1">
      <alignment horizontal="left"/>
      <protection/>
    </xf>
    <xf numFmtId="17" fontId="14" fillId="0" borderId="0" xfId="0" applyNumberFormat="1" applyFont="1" applyBorder="1" applyAlignment="1" quotePrefix="1">
      <alignment/>
    </xf>
    <xf numFmtId="17" fontId="15" fillId="0" borderId="0" xfId="0" applyNumberFormat="1" applyFont="1" applyBorder="1" applyAlignment="1" quotePrefix="1">
      <alignment/>
    </xf>
    <xf numFmtId="49" fontId="10" fillId="0" borderId="0" xfId="0" applyNumberFormat="1" applyFont="1" applyAlignment="1" applyProtection="1">
      <alignment/>
      <protection/>
    </xf>
    <xf numFmtId="194" fontId="9" fillId="0" borderId="0" xfId="55" applyFont="1" applyBorder="1">
      <alignment/>
      <protection/>
    </xf>
    <xf numFmtId="0" fontId="16" fillId="0" borderId="0" xfId="0" applyNumberFormat="1" applyFont="1" applyAlignment="1" applyProtection="1">
      <alignment/>
      <protection/>
    </xf>
    <xf numFmtId="3" fontId="9" fillId="0" borderId="11" xfId="56" applyNumberFormat="1" applyFont="1" applyFill="1" applyBorder="1" applyProtection="1">
      <alignment/>
      <protection/>
    </xf>
    <xf numFmtId="37" fontId="9" fillId="0" borderId="0" xfId="57" applyFont="1" applyFill="1" applyBorder="1">
      <alignment/>
      <protection/>
    </xf>
    <xf numFmtId="37" fontId="9" fillId="0" borderId="0" xfId="57" applyNumberFormat="1" applyFont="1" applyFill="1" applyBorder="1" applyAlignment="1" applyProtection="1">
      <alignment horizontal="center"/>
      <protection/>
    </xf>
    <xf numFmtId="206" fontId="9" fillId="0" borderId="0" xfId="57" applyNumberFormat="1" applyFont="1" applyFill="1" applyBorder="1" applyProtection="1">
      <alignment/>
      <protection/>
    </xf>
    <xf numFmtId="37" fontId="13" fillId="33" borderId="16" xfId="57" applyNumberFormat="1" applyFont="1" applyFill="1" applyBorder="1" applyProtection="1">
      <alignment/>
      <protection/>
    </xf>
    <xf numFmtId="0" fontId="12" fillId="33" borderId="16" xfId="57" applyNumberFormat="1" applyFont="1" applyFill="1" applyBorder="1" applyAlignment="1" applyProtection="1" quotePrefix="1">
      <alignment horizontal="center"/>
      <protection/>
    </xf>
    <xf numFmtId="206" fontId="12" fillId="33" borderId="16" xfId="57" applyNumberFormat="1" applyFont="1" applyFill="1" applyBorder="1" applyAlignment="1" applyProtection="1">
      <alignment horizontal="center"/>
      <protection/>
    </xf>
    <xf numFmtId="37" fontId="12" fillId="33" borderId="0" xfId="57" applyNumberFormat="1" applyFont="1" applyFill="1" applyBorder="1" applyProtection="1">
      <alignment/>
      <protection/>
    </xf>
    <xf numFmtId="37" fontId="12" fillId="33" borderId="0" xfId="57" applyNumberFormat="1" applyFont="1" applyFill="1" applyBorder="1" applyAlignment="1" applyProtection="1">
      <alignment horizontal="right"/>
      <protection/>
    </xf>
    <xf numFmtId="206" fontId="12" fillId="33" borderId="0" xfId="57" applyNumberFormat="1" applyFont="1" applyFill="1" applyBorder="1" applyAlignment="1" applyProtection="1">
      <alignment horizontal="right"/>
      <protection/>
    </xf>
    <xf numFmtId="37" fontId="12" fillId="33" borderId="14" xfId="57" applyNumberFormat="1" applyFont="1" applyFill="1" applyBorder="1" applyProtection="1">
      <alignment/>
      <protection/>
    </xf>
    <xf numFmtId="37" fontId="12" fillId="33" borderId="14" xfId="57" applyNumberFormat="1" applyFont="1" applyFill="1" applyBorder="1" applyAlignment="1" applyProtection="1">
      <alignment horizontal="right"/>
      <protection/>
    </xf>
    <xf numFmtId="206" fontId="12" fillId="33" borderId="14" xfId="57" applyNumberFormat="1" applyFont="1" applyFill="1" applyBorder="1" applyAlignment="1" applyProtection="1">
      <alignment horizontal="right"/>
      <protection/>
    </xf>
    <xf numFmtId="37" fontId="9" fillId="0" borderId="0" xfId="57" applyNumberFormat="1" applyFont="1" applyFill="1" applyBorder="1" applyAlignment="1" applyProtection="1">
      <alignment horizontal="left"/>
      <protection/>
    </xf>
    <xf numFmtId="37" fontId="9" fillId="0" borderId="0" xfId="57" applyFont="1" applyFill="1" applyBorder="1" applyAlignment="1">
      <alignment horizontal="left"/>
      <protection/>
    </xf>
    <xf numFmtId="3" fontId="9" fillId="0" borderId="0" xfId="57" applyNumberFormat="1" applyFont="1" applyFill="1" applyBorder="1" applyProtection="1">
      <alignment/>
      <protection/>
    </xf>
    <xf numFmtId="195" fontId="9" fillId="0" borderId="0" xfId="57" applyNumberFormat="1" applyFont="1" applyFill="1" applyBorder="1" applyProtection="1">
      <alignment/>
      <protection/>
    </xf>
    <xf numFmtId="203" fontId="9" fillId="0" borderId="0" xfId="57" applyNumberFormat="1" applyFont="1" applyFill="1" applyBorder="1" applyProtection="1">
      <alignment/>
      <protection/>
    </xf>
    <xf numFmtId="37" fontId="9" fillId="0" borderId="0" xfId="57" applyNumberFormat="1" applyFont="1" applyFill="1" applyBorder="1" applyProtection="1">
      <alignment/>
      <protection/>
    </xf>
    <xf numFmtId="195" fontId="9" fillId="0" borderId="0" xfId="57" applyNumberFormat="1" applyFont="1" applyFill="1" applyBorder="1">
      <alignment/>
      <protection/>
    </xf>
    <xf numFmtId="37" fontId="9" fillId="0" borderId="11" xfId="57" applyFont="1" applyFill="1" applyBorder="1" applyAlignment="1">
      <alignment horizontal="left"/>
      <protection/>
    </xf>
    <xf numFmtId="37" fontId="9" fillId="0" borderId="11" xfId="57" applyFont="1" applyFill="1" applyBorder="1">
      <alignment/>
      <protection/>
    </xf>
    <xf numFmtId="195" fontId="9" fillId="0" borderId="11" xfId="57" applyNumberFormat="1" applyFont="1" applyFill="1" applyBorder="1">
      <alignment/>
      <protection/>
    </xf>
    <xf numFmtId="195" fontId="9" fillId="0" borderId="11" xfId="57" applyNumberFormat="1" applyFont="1" applyFill="1" applyBorder="1" applyProtection="1">
      <alignment/>
      <protection/>
    </xf>
    <xf numFmtId="37" fontId="9" fillId="0" borderId="0" xfId="57" applyFont="1" applyFill="1" applyBorder="1" applyAlignment="1">
      <alignment/>
      <protection/>
    </xf>
    <xf numFmtId="206" fontId="9" fillId="0" borderId="0" xfId="57" applyNumberFormat="1" applyFont="1" applyFill="1" applyBorder="1">
      <alignment/>
      <protection/>
    </xf>
    <xf numFmtId="3" fontId="9" fillId="0" borderId="11" xfId="57" applyNumberFormat="1" applyFont="1" applyFill="1" applyBorder="1" applyProtection="1">
      <alignment/>
      <protection/>
    </xf>
    <xf numFmtId="194" fontId="10" fillId="0" borderId="0" xfId="55" applyFont="1" applyAlignment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17" fontId="10" fillId="0" borderId="0" xfId="0" applyNumberFormat="1" applyFont="1" applyAlignment="1" applyProtection="1">
      <alignment horizontal="center"/>
      <protection/>
    </xf>
    <xf numFmtId="37" fontId="17" fillId="0" borderId="0" xfId="56" applyNumberFormat="1" applyFont="1" applyFill="1" applyBorder="1" applyAlignment="1" applyProtection="1">
      <alignment horizontal="left"/>
      <protection/>
    </xf>
    <xf numFmtId="37" fontId="10" fillId="0" borderId="0" xfId="56" applyNumberFormat="1" applyFont="1" applyFill="1" applyBorder="1" applyAlignment="1" applyProtection="1">
      <alignment horizontal="center"/>
      <protection/>
    </xf>
    <xf numFmtId="0" fontId="12" fillId="33" borderId="17" xfId="56" applyNumberFormat="1" applyFont="1" applyFill="1" applyBorder="1" applyAlignment="1" applyProtection="1" quotePrefix="1">
      <alignment horizontal="center"/>
      <protection/>
    </xf>
    <xf numFmtId="37" fontId="9" fillId="0" borderId="0" xfId="56" applyFont="1" applyFill="1" applyBorder="1" applyAlignment="1">
      <alignment horizontal="left" vertical="top" wrapText="1"/>
      <protection/>
    </xf>
    <xf numFmtId="0" fontId="12" fillId="33" borderId="17" xfId="56" applyNumberFormat="1" applyFont="1" applyFill="1" applyBorder="1" applyAlignment="1" applyProtection="1">
      <alignment horizontal="center"/>
      <protection/>
    </xf>
    <xf numFmtId="0" fontId="12" fillId="33" borderId="17" xfId="57" applyNumberFormat="1" applyFont="1" applyFill="1" applyBorder="1" applyAlignment="1" applyProtection="1" quotePrefix="1">
      <alignment horizontal="center"/>
      <protection/>
    </xf>
    <xf numFmtId="37" fontId="9" fillId="0" borderId="0" xfId="57" applyFont="1" applyFill="1" applyBorder="1" applyAlignment="1">
      <alignment horizontal="left" vertical="top" wrapText="1"/>
      <protection/>
    </xf>
    <xf numFmtId="37" fontId="10" fillId="0" borderId="0" xfId="57" applyNumberFormat="1" applyFont="1" applyFill="1" applyBorder="1" applyAlignment="1" applyProtection="1">
      <alignment horizontal="center"/>
      <protection/>
    </xf>
    <xf numFmtId="37" fontId="17" fillId="0" borderId="0" xfId="57" applyNumberFormat="1" applyFont="1" applyFill="1" applyBorder="1" applyAlignment="1" applyProtection="1">
      <alignment horizontal="left"/>
      <protection/>
    </xf>
    <xf numFmtId="0" fontId="12" fillId="33" borderId="17" xfId="57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rtera dic 2000" xfId="53"/>
    <cellStyle name="Normal_historia" xfId="54"/>
    <cellStyle name="Normal_Licencias dic 1996" xfId="55"/>
    <cellStyle name="Normal_Newbasic-2" xfId="56"/>
    <cellStyle name="Normal_Newbasic-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7</xdr:col>
      <xdr:colOff>752475</xdr:colOff>
      <xdr:row>6</xdr:row>
      <xdr:rowOff>38100</xdr:rowOff>
    </xdr:to>
    <xdr:pic>
      <xdr:nvPicPr>
        <xdr:cNvPr id="1" name="Picture 2" descr="channels-4_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0620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O26"/>
  <sheetViews>
    <sheetView showGridLines="0" tabSelected="1" zoomScalePageLayoutView="0" workbookViewId="0" topLeftCell="A1">
      <selection activeCell="A1" sqref="A1"/>
    </sheetView>
  </sheetViews>
  <sheetFormatPr defaultColWidth="11.19921875" defaultRowHeight="15"/>
  <cols>
    <col min="1" max="1" width="4.59765625" style="1" customWidth="1"/>
    <col min="2" max="2" width="23.3984375" style="1" bestFit="1" customWidth="1"/>
    <col min="3" max="3" width="1.203125" style="1" bestFit="1" customWidth="1"/>
    <col min="4" max="4" width="42" style="1" bestFit="1" customWidth="1"/>
    <col min="5" max="16384" width="11" style="1" customWidth="1"/>
  </cols>
  <sheetData>
    <row r="16" spans="2:5" ht="13.5">
      <c r="B16" s="90" t="s">
        <v>137</v>
      </c>
      <c r="C16" s="90"/>
      <c r="D16" s="90"/>
      <c r="E16" s="62"/>
    </row>
    <row r="17" spans="2:4" ht="11.25">
      <c r="B17" s="2"/>
      <c r="C17" s="3"/>
      <c r="D17" s="3"/>
    </row>
    <row r="23" spans="8:9" ht="11.25">
      <c r="H23" s="61"/>
      <c r="I23" s="61"/>
    </row>
    <row r="24" spans="3:9" ht="11.25">
      <c r="C24" s="59"/>
      <c r="D24" s="59"/>
      <c r="E24" s="59"/>
      <c r="F24" s="59"/>
      <c r="G24" s="59"/>
      <c r="H24" s="59"/>
      <c r="I24" s="61"/>
    </row>
    <row r="25" spans="3:9" ht="18.75">
      <c r="C25" s="58"/>
      <c r="D25" s="58"/>
      <c r="E25" s="58"/>
      <c r="F25" s="58"/>
      <c r="G25" s="58"/>
      <c r="H25" s="58"/>
      <c r="I25" s="61"/>
    </row>
    <row r="26" spans="3:15" ht="13.5"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</sheetData>
  <sheetProtection/>
  <mergeCells count="1">
    <mergeCell ref="B16:D16"/>
  </mergeCell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91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127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7" t="s">
        <v>123</v>
      </c>
      <c r="C6" s="95"/>
      <c r="D6" s="49"/>
      <c r="E6" s="97" t="s">
        <v>128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92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1382056</v>
      </c>
      <c r="C10" s="25">
        <v>0.4976741338768396</v>
      </c>
      <c r="D10" s="25"/>
      <c r="E10" s="24">
        <v>1381314</v>
      </c>
      <c r="F10" s="25">
        <v>0.49795025234318674</v>
      </c>
      <c r="G10" s="25">
        <v>-0.0005368812841158865</v>
      </c>
      <c r="H10" s="26"/>
      <c r="I10" s="26"/>
    </row>
    <row r="11" spans="1:9" ht="11.25">
      <c r="A11" s="23" t="s">
        <v>44</v>
      </c>
      <c r="B11" s="24">
        <v>1394974</v>
      </c>
      <c r="C11" s="25">
        <v>0.5023258661231603</v>
      </c>
      <c r="D11" s="25"/>
      <c r="E11" s="24">
        <v>1392686</v>
      </c>
      <c r="F11" s="25">
        <v>0.5020497476568133</v>
      </c>
      <c r="G11" s="25">
        <v>-0.0016401739387257308</v>
      </c>
      <c r="H11" s="26"/>
      <c r="I11" s="26"/>
    </row>
    <row r="12" spans="1:9" ht="11.25">
      <c r="A12" s="23" t="s">
        <v>45</v>
      </c>
      <c r="B12" s="24">
        <v>2777030</v>
      </c>
      <c r="C12" s="25">
        <v>1</v>
      </c>
      <c r="D12" s="25"/>
      <c r="E12" s="24">
        <v>2774000</v>
      </c>
      <c r="F12" s="25">
        <v>1</v>
      </c>
      <c r="G12" s="25">
        <v>-0.0010910937224301032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1587643</v>
      </c>
      <c r="C14" s="25">
        <v>0.5717053830891276</v>
      </c>
      <c r="D14" s="25"/>
      <c r="E14" s="24">
        <v>1587407</v>
      </c>
      <c r="F14" s="25">
        <v>0.572244772891132</v>
      </c>
      <c r="G14" s="25">
        <v>-0.00014864802729586124</v>
      </c>
      <c r="H14" s="26"/>
      <c r="I14" s="26"/>
    </row>
    <row r="15" spans="1:9" ht="11.25">
      <c r="A15" s="23" t="s">
        <v>49</v>
      </c>
      <c r="B15" s="24">
        <v>200514</v>
      </c>
      <c r="C15" s="25">
        <v>0.07220447744532828</v>
      </c>
      <c r="D15" s="25"/>
      <c r="E15" s="24">
        <v>200806</v>
      </c>
      <c r="F15" s="25">
        <v>0.0723886085075703</v>
      </c>
      <c r="G15" s="25">
        <v>0.0014562574184346921</v>
      </c>
      <c r="H15" s="26"/>
      <c r="I15" s="26"/>
    </row>
    <row r="16" spans="1:9" ht="11.25">
      <c r="A16" s="23" t="s">
        <v>48</v>
      </c>
      <c r="B16" s="24">
        <v>193245</v>
      </c>
      <c r="C16" s="25">
        <v>0.06958693280231038</v>
      </c>
      <c r="D16" s="25"/>
      <c r="E16" s="24">
        <v>193336</v>
      </c>
      <c r="F16" s="25">
        <v>0.0696957462148522</v>
      </c>
      <c r="G16" s="25">
        <v>0.00047090480995626294</v>
      </c>
      <c r="H16" s="26"/>
      <c r="I16" s="26"/>
    </row>
    <row r="17" spans="1:9" ht="11.25">
      <c r="A17" s="23" t="s">
        <v>76</v>
      </c>
      <c r="B17" s="24">
        <v>173838</v>
      </c>
      <c r="C17" s="25">
        <v>0.06259853152468645</v>
      </c>
      <c r="D17" s="25"/>
      <c r="E17" s="24">
        <v>170470</v>
      </c>
      <c r="F17" s="25">
        <v>0.06145277577505407</v>
      </c>
      <c r="G17" s="25">
        <v>-0.01937436003635573</v>
      </c>
      <c r="H17" s="26"/>
      <c r="I17" s="26"/>
    </row>
    <row r="18" spans="1:9" ht="11.25">
      <c r="A18" s="23" t="s">
        <v>50</v>
      </c>
      <c r="B18" s="24">
        <v>621790</v>
      </c>
      <c r="C18" s="25">
        <v>0.2239046751385473</v>
      </c>
      <c r="D18" s="25"/>
      <c r="E18" s="24">
        <v>621981</v>
      </c>
      <c r="F18" s="25">
        <v>0.2242180966113915</v>
      </c>
      <c r="G18" s="25">
        <v>0.0003071776644847368</v>
      </c>
      <c r="H18" s="26"/>
      <c r="I18" s="26"/>
    </row>
    <row r="19" spans="1:7" ht="11.25">
      <c r="A19" s="23" t="s">
        <v>51</v>
      </c>
      <c r="B19" s="24">
        <v>2777030</v>
      </c>
      <c r="C19" s="25">
        <v>1</v>
      </c>
      <c r="D19" s="25"/>
      <c r="E19" s="24">
        <v>2774000</v>
      </c>
      <c r="F19" s="25">
        <v>1</v>
      </c>
      <c r="G19" s="25">
        <v>-0.0010910937224301032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1177977</v>
      </c>
      <c r="C21" s="25">
        <v>0.8523366636373635</v>
      </c>
      <c r="D21" s="25"/>
      <c r="E21" s="24">
        <v>1175789</v>
      </c>
      <c r="F21" s="25">
        <v>0.85121051404677</v>
      </c>
      <c r="G21" s="25">
        <v>-0.0018574216644298147</v>
      </c>
      <c r="H21" s="26"/>
      <c r="I21" s="26"/>
    </row>
    <row r="22" spans="1:9" ht="11.25">
      <c r="A22" s="23" t="s">
        <v>54</v>
      </c>
      <c r="B22" s="24">
        <v>47226</v>
      </c>
      <c r="C22" s="25">
        <v>0.03417082954670433</v>
      </c>
      <c r="D22" s="25"/>
      <c r="E22" s="24">
        <v>47884</v>
      </c>
      <c r="F22" s="25">
        <v>0.0346655430988175</v>
      </c>
      <c r="G22" s="25">
        <v>0.013933003006818323</v>
      </c>
      <c r="H22" s="26"/>
      <c r="I22" s="26"/>
    </row>
    <row r="23" spans="1:9" ht="11.25">
      <c r="A23" s="23" t="s">
        <v>55</v>
      </c>
      <c r="B23" s="24">
        <v>91268</v>
      </c>
      <c r="C23" s="25">
        <v>0.06603784506561239</v>
      </c>
      <c r="D23" s="25"/>
      <c r="E23" s="24">
        <v>91444</v>
      </c>
      <c r="F23" s="25">
        <v>0.06620073350447472</v>
      </c>
      <c r="G23" s="25">
        <v>0.0019283867291930434</v>
      </c>
      <c r="H23" s="26"/>
      <c r="I23" s="26"/>
    </row>
    <row r="24" spans="1:9" ht="11.25">
      <c r="A24" s="23" t="s">
        <v>56</v>
      </c>
      <c r="B24" s="24">
        <v>65585</v>
      </c>
      <c r="C24" s="25">
        <v>0.047454661750319815</v>
      </c>
      <c r="D24" s="25"/>
      <c r="E24" s="24">
        <v>66197</v>
      </c>
      <c r="F24" s="25">
        <v>0.047923209349937816</v>
      </c>
      <c r="G24" s="25">
        <v>0.009331401997408006</v>
      </c>
      <c r="H24" s="24"/>
      <c r="I24" s="26"/>
    </row>
    <row r="25" spans="1:9" ht="11.25">
      <c r="A25" s="23" t="s">
        <v>57</v>
      </c>
      <c r="B25" s="24">
        <v>1382056</v>
      </c>
      <c r="C25" s="25">
        <v>1</v>
      </c>
      <c r="D25" s="25"/>
      <c r="E25" s="24">
        <v>1381314</v>
      </c>
      <c r="F25" s="25">
        <v>1</v>
      </c>
      <c r="G25" s="25">
        <v>-0.0005368812841158865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898588</v>
      </c>
      <c r="C27" s="25">
        <v>0.6501820476160156</v>
      </c>
      <c r="D27" s="25"/>
      <c r="E27" s="24">
        <v>898072</v>
      </c>
      <c r="F27" s="25">
        <v>0.6501577483468639</v>
      </c>
      <c r="G27" s="25">
        <v>-0.0005742342430569147</v>
      </c>
      <c r="H27" s="26"/>
      <c r="I27" s="26"/>
    </row>
    <row r="28" spans="1:9" ht="11.25">
      <c r="A28" s="18" t="s">
        <v>60</v>
      </c>
      <c r="B28" s="24">
        <v>483468</v>
      </c>
      <c r="C28" s="25">
        <v>0.34981795238398444</v>
      </c>
      <c r="D28" s="25"/>
      <c r="E28" s="24">
        <v>483242</v>
      </c>
      <c r="F28" s="25">
        <v>0.3498422516531361</v>
      </c>
      <c r="G28" s="25">
        <v>-0.00046745596399344613</v>
      </c>
      <c r="H28" s="26"/>
      <c r="I28" s="26"/>
    </row>
    <row r="29" spans="1:9" ht="11.25">
      <c r="A29" s="18" t="s">
        <v>61</v>
      </c>
      <c r="B29" s="24">
        <v>1382056</v>
      </c>
      <c r="C29" s="25">
        <v>1</v>
      </c>
      <c r="D29" s="25"/>
      <c r="E29" s="24">
        <v>1381314</v>
      </c>
      <c r="F29" s="25">
        <v>1</v>
      </c>
      <c r="G29" s="25">
        <v>-0.0005368812841158865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692821</v>
      </c>
      <c r="C31" s="25">
        <v>0.5012973425099996</v>
      </c>
      <c r="D31" s="25"/>
      <c r="E31" s="24">
        <v>691191</v>
      </c>
      <c r="F31" s="25">
        <v>0.5003865884223283</v>
      </c>
      <c r="G31" s="25">
        <v>-0.0023527000480643157</v>
      </c>
      <c r="H31" s="26"/>
      <c r="I31" s="26"/>
    </row>
    <row r="32" spans="1:9" ht="11.25">
      <c r="A32" s="18" t="s">
        <v>64</v>
      </c>
      <c r="B32" s="24">
        <v>546790</v>
      </c>
      <c r="C32" s="25">
        <v>0.39563519857371915</v>
      </c>
      <c r="D32" s="25"/>
      <c r="E32" s="24">
        <v>547190</v>
      </c>
      <c r="F32" s="25">
        <v>0.3961373011494852</v>
      </c>
      <c r="G32" s="25">
        <v>0.0007315422739990751</v>
      </c>
      <c r="H32" s="26"/>
      <c r="I32" s="26"/>
    </row>
    <row r="33" spans="1:9" ht="11.25">
      <c r="A33" s="18" t="s">
        <v>65</v>
      </c>
      <c r="B33" s="24">
        <v>142445</v>
      </c>
      <c r="C33" s="25">
        <v>0.10306745891628125</v>
      </c>
      <c r="D33" s="25"/>
      <c r="E33" s="24">
        <v>142933</v>
      </c>
      <c r="F33" s="25">
        <v>0.1034761104281865</v>
      </c>
      <c r="G33" s="25">
        <v>0.003425883674400554</v>
      </c>
      <c r="H33" s="26"/>
      <c r="I33" s="26"/>
    </row>
    <row r="34" spans="1:9" ht="11.25">
      <c r="A34" s="18" t="s">
        <v>61</v>
      </c>
      <c r="B34" s="24">
        <v>1382056</v>
      </c>
      <c r="C34" s="25">
        <v>1</v>
      </c>
      <c r="D34" s="25"/>
      <c r="E34" s="24">
        <v>1381314</v>
      </c>
      <c r="F34" s="25">
        <v>1</v>
      </c>
      <c r="G34" s="25">
        <v>-0.0005368812841158865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309399</v>
      </c>
      <c r="C36" s="25">
        <v>0.2238686420810734</v>
      </c>
      <c r="D36" s="25"/>
      <c r="E36" s="24">
        <v>308077</v>
      </c>
      <c r="F36" s="25">
        <v>0.22303183780081864</v>
      </c>
      <c r="G36" s="25">
        <v>-0.004272799847446218</v>
      </c>
      <c r="H36" s="26"/>
      <c r="I36" s="26"/>
    </row>
    <row r="37" spans="1:9" ht="11.25">
      <c r="A37" s="23" t="s">
        <v>103</v>
      </c>
      <c r="B37" s="24">
        <v>293982</v>
      </c>
      <c r="C37" s="25">
        <v>0.21271352246218678</v>
      </c>
      <c r="D37" s="25"/>
      <c r="E37" s="24">
        <v>293768</v>
      </c>
      <c r="F37" s="25">
        <v>0.2126728607688042</v>
      </c>
      <c r="G37" s="25">
        <v>-0.0007279357239559081</v>
      </c>
      <c r="H37" s="26"/>
      <c r="I37" s="26"/>
    </row>
    <row r="38" spans="1:9" ht="11.25">
      <c r="A38" s="23" t="s">
        <v>114</v>
      </c>
      <c r="B38" s="24">
        <v>279951</v>
      </c>
      <c r="C38" s="25">
        <v>0.2025612565626863</v>
      </c>
      <c r="D38" s="25"/>
      <c r="E38" s="24">
        <v>278433</v>
      </c>
      <c r="F38" s="25">
        <v>0.2015711127231028</v>
      </c>
      <c r="G38" s="25">
        <v>-0.005422377487488861</v>
      </c>
      <c r="H38" s="26"/>
      <c r="I38" s="26"/>
    </row>
    <row r="39" spans="1:9" ht="11.25">
      <c r="A39" s="23" t="s">
        <v>105</v>
      </c>
      <c r="B39" s="24">
        <v>212391</v>
      </c>
      <c r="C39" s="25">
        <v>0.1536775644402253</v>
      </c>
      <c r="D39" s="25"/>
      <c r="E39" s="24">
        <v>212995</v>
      </c>
      <c r="F39" s="25">
        <v>0.1541973801756878</v>
      </c>
      <c r="G39" s="25">
        <v>0.002843811649269501</v>
      </c>
      <c r="H39" s="26"/>
      <c r="I39" s="26"/>
    </row>
    <row r="40" spans="1:9" ht="11.25">
      <c r="A40" s="23" t="s">
        <v>108</v>
      </c>
      <c r="B40" s="24">
        <v>161218</v>
      </c>
      <c r="C40" s="25">
        <v>0.11665084482828482</v>
      </c>
      <c r="D40" s="25"/>
      <c r="E40" s="24">
        <v>162342</v>
      </c>
      <c r="F40" s="25">
        <v>0.11752722407794318</v>
      </c>
      <c r="G40" s="25">
        <v>0.006971926211713386</v>
      </c>
      <c r="H40" s="26"/>
      <c r="I40" s="26"/>
    </row>
    <row r="41" spans="1:9" ht="11.25">
      <c r="A41" s="23" t="s">
        <v>115</v>
      </c>
      <c r="B41" s="24">
        <v>69784</v>
      </c>
      <c r="C41" s="25">
        <v>0.050492888855444354</v>
      </c>
      <c r="D41" s="25"/>
      <c r="E41" s="24">
        <v>69856</v>
      </c>
      <c r="F41" s="25">
        <v>0.05057213638607876</v>
      </c>
      <c r="G41" s="25">
        <v>0.0010317551301157746</v>
      </c>
      <c r="H41" s="23"/>
      <c r="I41" s="26"/>
    </row>
    <row r="42" spans="1:9" ht="11.25">
      <c r="A42" s="23" t="s">
        <v>98</v>
      </c>
      <c r="B42" s="24">
        <v>14278</v>
      </c>
      <c r="C42" s="25">
        <v>0.010330985140978369</v>
      </c>
      <c r="D42" s="25"/>
      <c r="E42" s="24">
        <v>14251</v>
      </c>
      <c r="F42" s="25">
        <v>0.010316988027342081</v>
      </c>
      <c r="G42" s="25">
        <v>-0.0018910211514218123</v>
      </c>
      <c r="H42" s="26"/>
      <c r="I42" s="26"/>
    </row>
    <row r="43" spans="1:9" ht="11.25">
      <c r="A43" s="23" t="s">
        <v>67</v>
      </c>
      <c r="B43" s="24">
        <v>1341003</v>
      </c>
      <c r="C43" s="25">
        <v>0.9702957043708793</v>
      </c>
      <c r="D43" s="25"/>
      <c r="E43" s="24">
        <v>1339722</v>
      </c>
      <c r="F43" s="25">
        <v>0.9698895399597773</v>
      </c>
      <c r="G43" s="25">
        <v>-0.0009552551336574622</v>
      </c>
      <c r="H43" s="26"/>
      <c r="I43" s="26"/>
    </row>
    <row r="44" spans="1:9" ht="11.25">
      <c r="A44" s="23" t="s">
        <v>68</v>
      </c>
      <c r="B44" s="24">
        <v>41053</v>
      </c>
      <c r="C44" s="25">
        <v>0.02970429562912067</v>
      </c>
      <c r="D44" s="25"/>
      <c r="E44" s="24">
        <v>41592</v>
      </c>
      <c r="F44" s="25">
        <v>0.03011046004022257</v>
      </c>
      <c r="G44" s="25">
        <v>0.013129369351813525</v>
      </c>
      <c r="H44" s="26"/>
      <c r="I44" s="26"/>
    </row>
    <row r="45" spans="1:9" ht="11.25">
      <c r="A45" s="22" t="s">
        <v>61</v>
      </c>
      <c r="B45" s="24">
        <v>1382056</v>
      </c>
      <c r="C45" s="25">
        <v>1</v>
      </c>
      <c r="D45" s="25"/>
      <c r="E45" s="24">
        <v>1381314</v>
      </c>
      <c r="F45" s="25">
        <v>1</v>
      </c>
      <c r="G45" s="25">
        <v>-0.0005368812841158865</v>
      </c>
      <c r="H45" s="26"/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16993</v>
      </c>
      <c r="E47" s="18">
        <v>25089</v>
      </c>
      <c r="G47" s="25">
        <v>0.47643147178249867</v>
      </c>
    </row>
    <row r="48" spans="1:7" ht="11.25">
      <c r="A48" s="23" t="s">
        <v>70</v>
      </c>
      <c r="B48" s="18">
        <v>11922</v>
      </c>
      <c r="C48" s="27">
        <v>0.6224287355121646</v>
      </c>
      <c r="E48" s="18">
        <v>16996</v>
      </c>
      <c r="F48" s="27">
        <v>0.7139076742134667</v>
      </c>
      <c r="G48" s="25">
        <v>0.4255997315886597</v>
      </c>
    </row>
    <row r="49" spans="1:7" ht="11.25">
      <c r="A49" s="23" t="s">
        <v>71</v>
      </c>
      <c r="B49" s="18">
        <v>6558</v>
      </c>
      <c r="C49" s="27">
        <v>0.3423827921060875</v>
      </c>
      <c r="E49" s="18">
        <v>5923</v>
      </c>
      <c r="F49" s="27">
        <v>0.2487923719914311</v>
      </c>
      <c r="G49" s="25">
        <v>-0.09682830131137543</v>
      </c>
    </row>
    <row r="50" spans="1:7" ht="11.25">
      <c r="A50" s="23" t="s">
        <v>72</v>
      </c>
      <c r="B50" s="18">
        <v>674</v>
      </c>
      <c r="C50" s="27">
        <v>0.03518847238174794</v>
      </c>
      <c r="E50" s="18">
        <v>888</v>
      </c>
      <c r="F50" s="27">
        <v>0.03729995379510228</v>
      </c>
      <c r="G50" s="25">
        <v>0.3175074183976261</v>
      </c>
    </row>
    <row r="51" spans="1:7" ht="12" thickBot="1">
      <c r="A51" s="28" t="s">
        <v>73</v>
      </c>
      <c r="B51" s="29">
        <v>19154</v>
      </c>
      <c r="C51" s="30">
        <v>1</v>
      </c>
      <c r="D51" s="29"/>
      <c r="E51" s="29">
        <v>23807</v>
      </c>
      <c r="F51" s="30">
        <v>1</v>
      </c>
      <c r="G51" s="31">
        <v>0.24292575963245278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 t="s">
        <v>75</v>
      </c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127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123</v>
      </c>
      <c r="C59" s="95"/>
      <c r="D59" s="49"/>
      <c r="E59" s="95" t="s">
        <v>128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92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1336633</v>
      </c>
      <c r="C63" s="25">
        <v>0.4813174506577171</v>
      </c>
      <c r="D63" s="25"/>
      <c r="E63" s="24">
        <v>1335836</v>
      </c>
      <c r="F63" s="25">
        <v>0.48155587599134825</v>
      </c>
      <c r="G63" s="25">
        <v>-0.0005962743700028694</v>
      </c>
    </row>
    <row r="64" spans="1:7" ht="11.25">
      <c r="A64" s="23" t="s">
        <v>44</v>
      </c>
      <c r="B64" s="24">
        <v>1326925</v>
      </c>
      <c r="C64" s="25">
        <v>0.47782162958268365</v>
      </c>
      <c r="D64" s="25"/>
      <c r="E64" s="24">
        <v>1324793</v>
      </c>
      <c r="F64" s="25">
        <v>0.47757498197548665</v>
      </c>
      <c r="G64" s="25">
        <v>-0.0016067223090980853</v>
      </c>
    </row>
    <row r="65" spans="1:7" ht="11.25">
      <c r="A65" s="23" t="s">
        <v>45</v>
      </c>
      <c r="B65" s="24">
        <v>2663558</v>
      </c>
      <c r="C65" s="25">
        <v>0.9591390802404007</v>
      </c>
      <c r="D65" s="25"/>
      <c r="E65" s="24">
        <v>2660629</v>
      </c>
      <c r="F65" s="25">
        <v>0.959130857966835</v>
      </c>
      <c r="G65" s="25">
        <v>-0.0010996569250604216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1569287</v>
      </c>
      <c r="C67" s="25">
        <v>0.5650954436934422</v>
      </c>
      <c r="D67" s="25"/>
      <c r="E67" s="24">
        <v>1568982</v>
      </c>
      <c r="F67" s="25">
        <v>0.5656027397260274</v>
      </c>
      <c r="G67" s="25">
        <v>-0.00019435578068260906</v>
      </c>
    </row>
    <row r="68" spans="1:7" ht="11.25">
      <c r="A68" s="23" t="s">
        <v>48</v>
      </c>
      <c r="B68" s="24">
        <v>191225</v>
      </c>
      <c r="C68" s="25">
        <v>0.068859536987357</v>
      </c>
      <c r="D68" s="25"/>
      <c r="E68" s="24">
        <v>191293</v>
      </c>
      <c r="F68" s="25">
        <v>0.06895926459985581</v>
      </c>
      <c r="G68" s="25">
        <v>0.00035560203948237223</v>
      </c>
    </row>
    <row r="69" spans="1:7" ht="11.25">
      <c r="A69" s="23" t="s">
        <v>49</v>
      </c>
      <c r="B69" s="24">
        <v>191682</v>
      </c>
      <c r="C69" s="25">
        <v>0.06902410128806674</v>
      </c>
      <c r="D69" s="25"/>
      <c r="E69" s="24">
        <v>191969</v>
      </c>
      <c r="F69" s="25">
        <v>0.06920295602018746</v>
      </c>
      <c r="G69" s="25">
        <v>0.0014972715226260203</v>
      </c>
    </row>
    <row r="70" spans="1:7" ht="11.25">
      <c r="A70" s="23" t="s">
        <v>76</v>
      </c>
      <c r="B70" s="24">
        <v>135684</v>
      </c>
      <c r="C70" s="25">
        <v>0.048859392948581756</v>
      </c>
      <c r="D70" s="25"/>
      <c r="E70" s="24">
        <v>132018</v>
      </c>
      <c r="F70" s="25">
        <v>0.04759120403749099</v>
      </c>
      <c r="G70" s="25">
        <v>-0.027018661006456224</v>
      </c>
    </row>
    <row r="71" spans="1:7" ht="11.25">
      <c r="A71" s="23" t="s">
        <v>50</v>
      </c>
      <c r="B71" s="24">
        <v>575680</v>
      </c>
      <c r="C71" s="25">
        <v>0.20730060532295294</v>
      </c>
      <c r="D71" s="25"/>
      <c r="E71" s="24">
        <v>576367</v>
      </c>
      <c r="F71" s="25">
        <v>0.20777469358327325</v>
      </c>
      <c r="G71" s="25">
        <v>0.001193371317398606</v>
      </c>
    </row>
    <row r="72" spans="1:7" ht="11.25">
      <c r="A72" s="23" t="s">
        <v>51</v>
      </c>
      <c r="B72" s="24">
        <v>2663558</v>
      </c>
      <c r="C72" s="25">
        <v>0.9591390802404006</v>
      </c>
      <c r="D72" s="25"/>
      <c r="E72" s="24">
        <v>2660629</v>
      </c>
      <c r="F72" s="25">
        <v>0.9591308579668348</v>
      </c>
      <c r="G72" s="25">
        <v>-0.0010996569250604216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1148032</v>
      </c>
      <c r="C74" s="25">
        <v>0.8306696689569742</v>
      </c>
      <c r="D74" s="25"/>
      <c r="E74" s="24">
        <v>1145853</v>
      </c>
      <c r="F74" s="25">
        <v>0.8295383960489795</v>
      </c>
      <c r="G74" s="25">
        <v>-0.0018980307169138566</v>
      </c>
    </row>
    <row r="75" spans="1:7" ht="11.25">
      <c r="A75" s="23" t="s">
        <v>54</v>
      </c>
      <c r="B75" s="24">
        <v>46993</v>
      </c>
      <c r="C75" s="25">
        <v>0.03400224014077577</v>
      </c>
      <c r="D75" s="25"/>
      <c r="E75" s="24">
        <v>47644</v>
      </c>
      <c r="F75" s="25">
        <v>0.03449179549327669</v>
      </c>
      <c r="G75" s="25">
        <v>0.013853127061477233</v>
      </c>
    </row>
    <row r="76" spans="1:7" ht="11.25">
      <c r="A76" s="23" t="s">
        <v>55</v>
      </c>
      <c r="B76" s="24">
        <v>78659</v>
      </c>
      <c r="C76" s="25">
        <v>0.05691448103405361</v>
      </c>
      <c r="D76" s="25"/>
      <c r="E76" s="24">
        <v>78804</v>
      </c>
      <c r="F76" s="25">
        <v>0.05705002627932534</v>
      </c>
      <c r="G76" s="25">
        <v>0.0018433999923721522</v>
      </c>
    </row>
    <row r="77" spans="1:7" ht="11.25">
      <c r="A77" s="23" t="s">
        <v>56</v>
      </c>
      <c r="B77" s="24">
        <v>62949</v>
      </c>
      <c r="C77" s="25">
        <v>0.045547358428312604</v>
      </c>
      <c r="D77" s="25"/>
      <c r="E77" s="24">
        <v>63535</v>
      </c>
      <c r="F77" s="25">
        <v>0.04599605882514765</v>
      </c>
      <c r="G77" s="25">
        <v>0.009309123258510965</v>
      </c>
    </row>
    <row r="78" spans="1:7" ht="11.25">
      <c r="A78" s="23" t="s">
        <v>57</v>
      </c>
      <c r="B78" s="24">
        <v>1336633</v>
      </c>
      <c r="C78" s="25">
        <v>0.9671337485601162</v>
      </c>
      <c r="D78" s="25"/>
      <c r="E78" s="24">
        <v>1335836</v>
      </c>
      <c r="F78" s="25">
        <v>0.9670762766467291</v>
      </c>
      <c r="G78" s="25">
        <v>-0.0005962743700028694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865681</v>
      </c>
      <c r="C80" s="25">
        <v>0.6263718691572555</v>
      </c>
      <c r="D80" s="25"/>
      <c r="E80" s="24">
        <v>865141</v>
      </c>
      <c r="F80" s="25">
        <v>0.6263174050215954</v>
      </c>
      <c r="G80" s="25">
        <v>-0.0006237863601026294</v>
      </c>
    </row>
    <row r="81" spans="1:7" ht="11.25">
      <c r="A81" s="18" t="s">
        <v>60</v>
      </c>
      <c r="B81" s="24">
        <v>470952</v>
      </c>
      <c r="C81" s="25">
        <v>0.3407618794028607</v>
      </c>
      <c r="D81" s="25"/>
      <c r="E81" s="24">
        <v>470695</v>
      </c>
      <c r="F81" s="25">
        <v>0.34075887162513374</v>
      </c>
      <c r="G81" s="25">
        <v>-0.0005457031714484195</v>
      </c>
    </row>
    <row r="82" spans="1:7" ht="11.25">
      <c r="A82" s="18" t="s">
        <v>61</v>
      </c>
      <c r="B82" s="24">
        <v>1336633</v>
      </c>
      <c r="C82" s="25">
        <v>0.9671337485601161</v>
      </c>
      <c r="D82" s="25"/>
      <c r="E82" s="24">
        <v>1335836</v>
      </c>
      <c r="F82" s="25">
        <v>0.9670762766467291</v>
      </c>
      <c r="G82" s="25">
        <v>-0.0005962743700028694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681383</v>
      </c>
      <c r="C84" s="25">
        <v>0.4930212668661762</v>
      </c>
      <c r="D84" s="25"/>
      <c r="E84" s="24">
        <v>679754</v>
      </c>
      <c r="F84" s="25">
        <v>0.49210679106995225</v>
      </c>
      <c r="G84" s="25">
        <v>-0.0023907259206642495</v>
      </c>
    </row>
    <row r="85" spans="1:7" ht="11.25">
      <c r="A85" s="18" t="s">
        <v>64</v>
      </c>
      <c r="B85" s="24">
        <v>526048</v>
      </c>
      <c r="C85" s="25">
        <v>0.38062712364766693</v>
      </c>
      <c r="D85" s="25"/>
      <c r="E85" s="24">
        <v>526450</v>
      </c>
      <c r="F85" s="25">
        <v>0.38112261223733346</v>
      </c>
      <c r="G85" s="25">
        <v>0.0007641888192713164</v>
      </c>
    </row>
    <row r="86" spans="1:7" ht="11.25">
      <c r="A86" s="18" t="s">
        <v>65</v>
      </c>
      <c r="B86" s="24">
        <v>129202</v>
      </c>
      <c r="C86" s="25">
        <v>0.09348535804627309</v>
      </c>
      <c r="D86" s="25"/>
      <c r="E86" s="24">
        <v>129632</v>
      </c>
      <c r="F86" s="25">
        <v>0.09384687333944346</v>
      </c>
      <c r="G86" s="25">
        <v>0.0033281218556988623</v>
      </c>
    </row>
    <row r="87" spans="1:7" ht="11.25">
      <c r="A87" s="18" t="s">
        <v>61</v>
      </c>
      <c r="B87" s="24">
        <v>1336633</v>
      </c>
      <c r="C87" s="25">
        <v>0.9671337485601162</v>
      </c>
      <c r="D87" s="25"/>
      <c r="E87" s="24">
        <v>1335836</v>
      </c>
      <c r="F87" s="25">
        <v>0.9670762766467291</v>
      </c>
      <c r="G87" s="25">
        <v>-0.0005962743700028694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24">
        <v>309399</v>
      </c>
      <c r="C89" s="25">
        <v>0.2238686420810734</v>
      </c>
      <c r="D89" s="25"/>
      <c r="E89" s="24">
        <v>308077</v>
      </c>
      <c r="F89" s="25">
        <v>0.22303183780081864</v>
      </c>
      <c r="G89" s="25">
        <v>-0.004272799847446218</v>
      </c>
    </row>
    <row r="90" spans="1:7" ht="11.25">
      <c r="A90" s="23" t="s">
        <v>103</v>
      </c>
      <c r="B90" s="24">
        <v>293982</v>
      </c>
      <c r="C90" s="25">
        <v>0.21271352246218678</v>
      </c>
      <c r="D90" s="25"/>
      <c r="E90" s="24">
        <v>293768</v>
      </c>
      <c r="F90" s="25">
        <v>0.2126728607688042</v>
      </c>
      <c r="G90" s="25">
        <v>-0.0007279357239559081</v>
      </c>
    </row>
    <row r="91" spans="1:7" ht="11.25">
      <c r="A91" s="23" t="s">
        <v>114</v>
      </c>
      <c r="B91" s="24">
        <v>279951</v>
      </c>
      <c r="C91" s="25">
        <v>0.2025612565626863</v>
      </c>
      <c r="D91" s="25"/>
      <c r="E91" s="24">
        <v>278433</v>
      </c>
      <c r="F91" s="25">
        <v>0.2015711127231028</v>
      </c>
      <c r="G91" s="25">
        <v>-0.005422377487488861</v>
      </c>
    </row>
    <row r="92" spans="1:7" ht="11.25">
      <c r="A92" s="23" t="s">
        <v>105</v>
      </c>
      <c r="B92" s="24">
        <v>212391</v>
      </c>
      <c r="C92" s="25">
        <v>0.1536775644402253</v>
      </c>
      <c r="D92" s="25"/>
      <c r="E92" s="24">
        <v>212995</v>
      </c>
      <c r="F92" s="25">
        <v>0.1541973801756878</v>
      </c>
      <c r="G92" s="25">
        <v>0.002843811649269501</v>
      </c>
    </row>
    <row r="93" spans="1:7" ht="11.25">
      <c r="A93" s="23" t="s">
        <v>108</v>
      </c>
      <c r="B93" s="24">
        <v>161218</v>
      </c>
      <c r="C93" s="25">
        <v>0.11665084482828482</v>
      </c>
      <c r="D93" s="25"/>
      <c r="E93" s="24">
        <v>162342</v>
      </c>
      <c r="F93" s="25">
        <v>0.11752722407794318</v>
      </c>
      <c r="G93" s="25">
        <v>0.006971926211713386</v>
      </c>
    </row>
    <row r="94" spans="1:7" ht="11.25">
      <c r="A94" s="23" t="s">
        <v>115</v>
      </c>
      <c r="B94" s="24">
        <v>69784</v>
      </c>
      <c r="C94" s="25">
        <v>0.050492888855444354</v>
      </c>
      <c r="D94" s="25"/>
      <c r="E94" s="24">
        <v>69856</v>
      </c>
      <c r="F94" s="25">
        <v>0.05057213638607876</v>
      </c>
      <c r="G94" s="25">
        <v>0.0010317551301157746</v>
      </c>
    </row>
    <row r="95" spans="1:7" ht="11.25">
      <c r="A95" s="23" t="s">
        <v>119</v>
      </c>
      <c r="B95" s="24">
        <v>9908</v>
      </c>
      <c r="C95" s="25">
        <v>0.007169029330215274</v>
      </c>
      <c r="D95" s="25"/>
      <c r="E95" s="24">
        <v>10365</v>
      </c>
      <c r="F95" s="25">
        <v>0.007503724714293781</v>
      </c>
      <c r="G95" s="25">
        <v>0.04612434396447318</v>
      </c>
    </row>
    <row r="96" spans="1:7" ht="11.25">
      <c r="A96" s="22" t="s">
        <v>61</v>
      </c>
      <c r="B96" s="24">
        <v>1336633</v>
      </c>
      <c r="C96" s="25">
        <v>0.9671337485601161</v>
      </c>
      <c r="D96" s="25"/>
      <c r="E96" s="24">
        <v>1335836</v>
      </c>
      <c r="F96" s="25">
        <v>0.9670762766467291</v>
      </c>
      <c r="G96" s="25">
        <v>-0.0005962743700028694</v>
      </c>
    </row>
    <row r="97" spans="1:7" ht="11.25">
      <c r="A97" s="22" t="s">
        <v>69</v>
      </c>
      <c r="B97" s="24"/>
      <c r="G97" s="20"/>
    </row>
    <row r="98" spans="1:7" ht="11.25">
      <c r="A98" s="23" t="s">
        <v>79</v>
      </c>
      <c r="B98" s="24">
        <v>16793</v>
      </c>
      <c r="E98" s="18">
        <v>24893</v>
      </c>
      <c r="G98" s="25">
        <v>0.4823438337402488</v>
      </c>
    </row>
    <row r="99" spans="1:7" ht="11.25">
      <c r="A99" s="23" t="s">
        <v>70</v>
      </c>
      <c r="B99" s="24">
        <v>11817</v>
      </c>
      <c r="C99" s="27">
        <v>0.6169468518325154</v>
      </c>
      <c r="E99" s="18">
        <v>16843</v>
      </c>
      <c r="F99" s="27">
        <v>0.7074809929852565</v>
      </c>
      <c r="G99" s="25">
        <v>0.4253194550224253</v>
      </c>
    </row>
    <row r="100" spans="1:7" ht="11.25">
      <c r="A100" s="23" t="s">
        <v>71</v>
      </c>
      <c r="B100" s="24">
        <v>6495</v>
      </c>
      <c r="C100" s="27">
        <v>0.339093661898298</v>
      </c>
      <c r="E100" s="18">
        <v>5802</v>
      </c>
      <c r="F100" s="27">
        <v>0.24370983324232368</v>
      </c>
      <c r="G100" s="25">
        <v>-0.10669745958429566</v>
      </c>
    </row>
    <row r="101" spans="1:7" ht="11.25">
      <c r="A101" s="23" t="s">
        <v>72</v>
      </c>
      <c r="B101" s="24">
        <v>674</v>
      </c>
      <c r="C101" s="27">
        <v>0.03518847238174794</v>
      </c>
      <c r="E101" s="18">
        <v>888</v>
      </c>
      <c r="F101" s="27">
        <v>0.03729995379510228</v>
      </c>
      <c r="G101" s="25">
        <v>0.3175074183976261</v>
      </c>
    </row>
    <row r="102" spans="1:7" ht="12" thickBot="1">
      <c r="A102" s="28" t="s">
        <v>73</v>
      </c>
      <c r="B102" s="63">
        <v>18986</v>
      </c>
      <c r="C102" s="30">
        <v>0.9912289861125614</v>
      </c>
      <c r="D102" s="29"/>
      <c r="E102" s="29">
        <v>23533</v>
      </c>
      <c r="F102" s="30">
        <v>0.9884907800226824</v>
      </c>
      <c r="G102" s="31">
        <v>0.23949225745285996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2.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127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123</v>
      </c>
      <c r="C110" s="95"/>
      <c r="D110" s="49"/>
      <c r="E110" s="95" t="s">
        <v>128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92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45423</v>
      </c>
      <c r="C114" s="25">
        <v>0.01635668321912259</v>
      </c>
      <c r="D114" s="25"/>
      <c r="E114" s="24">
        <v>45478</v>
      </c>
      <c r="F114" s="25">
        <v>0.0163943763518385</v>
      </c>
      <c r="G114" s="25">
        <v>0.0012108403231843035</v>
      </c>
    </row>
    <row r="115" spans="1:7" ht="11.25">
      <c r="A115" s="23" t="s">
        <v>44</v>
      </c>
      <c r="B115" s="24">
        <v>68049</v>
      </c>
      <c r="C115" s="25">
        <v>0.024504236540476697</v>
      </c>
      <c r="D115" s="25"/>
      <c r="E115" s="24">
        <v>67893</v>
      </c>
      <c r="F115" s="25">
        <v>0.024474765681326605</v>
      </c>
      <c r="G115" s="25">
        <v>-0.0022924657232288315</v>
      </c>
    </row>
    <row r="116" spans="1:7" ht="11.25">
      <c r="A116" s="23" t="s">
        <v>45</v>
      </c>
      <c r="B116" s="24">
        <v>113472</v>
      </c>
      <c r="C116" s="25">
        <v>0.04086091975959928</v>
      </c>
      <c r="D116" s="25"/>
      <c r="E116" s="24">
        <v>113371</v>
      </c>
      <c r="F116" s="25">
        <v>0.04086914203316511</v>
      </c>
      <c r="G116" s="25">
        <v>-0.0008900874224477828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18356</v>
      </c>
      <c r="C118" s="25">
        <v>0.006609939395685318</v>
      </c>
      <c r="D118" s="25"/>
      <c r="E118" s="24">
        <v>18425</v>
      </c>
      <c r="F118" s="25">
        <v>0.006642033165104542</v>
      </c>
      <c r="G118" s="25">
        <v>0.003758988886467529</v>
      </c>
    </row>
    <row r="119" spans="1:7" ht="11.25">
      <c r="A119" s="23" t="s">
        <v>49</v>
      </c>
      <c r="B119" s="24">
        <v>8832</v>
      </c>
      <c r="C119" s="25">
        <v>0.003180376157261535</v>
      </c>
      <c r="D119" s="25"/>
      <c r="E119" s="24">
        <v>8837</v>
      </c>
      <c r="F119" s="25">
        <v>0.003185652487382841</v>
      </c>
      <c r="G119" s="25">
        <v>0.0005661231884057649</v>
      </c>
    </row>
    <row r="120" spans="1:7" ht="11.25">
      <c r="A120" s="23" t="s">
        <v>48</v>
      </c>
      <c r="B120" s="24">
        <v>2020</v>
      </c>
      <c r="C120" s="25">
        <v>0.0007273958149533854</v>
      </c>
      <c r="D120" s="25"/>
      <c r="E120" s="24">
        <v>2043</v>
      </c>
      <c r="F120" s="25">
        <v>0.000736481614996395</v>
      </c>
      <c r="G120" s="25">
        <v>0.011386138613861396</v>
      </c>
    </row>
    <row r="121" spans="1:7" ht="11.25">
      <c r="A121" s="23" t="s">
        <v>76</v>
      </c>
      <c r="B121" s="24">
        <v>38154</v>
      </c>
      <c r="C121" s="25">
        <v>0.013739138576104688</v>
      </c>
      <c r="D121" s="25"/>
      <c r="E121" s="24">
        <v>38452</v>
      </c>
      <c r="F121" s="25">
        <v>0.013861571737563087</v>
      </c>
      <c r="G121" s="25">
        <v>0.007810452377208232</v>
      </c>
    </row>
    <row r="122" spans="1:7" ht="11.25">
      <c r="A122" s="23" t="s">
        <v>50</v>
      </c>
      <c r="B122" s="24">
        <v>46110</v>
      </c>
      <c r="C122" s="25">
        <v>0.01660406981559436</v>
      </c>
      <c r="D122" s="25"/>
      <c r="E122" s="24">
        <v>45614</v>
      </c>
      <c r="F122" s="25">
        <v>0.01644340302811824</v>
      </c>
      <c r="G122" s="25">
        <v>-0.010756885708089303</v>
      </c>
    </row>
    <row r="123" spans="1:7" ht="11.25">
      <c r="A123" s="23" t="s">
        <v>51</v>
      </c>
      <c r="B123" s="24">
        <v>113472</v>
      </c>
      <c r="C123" s="25">
        <v>0.04086091975959928</v>
      </c>
      <c r="D123" s="25"/>
      <c r="E123" s="24">
        <v>113371</v>
      </c>
      <c r="F123" s="25">
        <v>0.04086914203316511</v>
      </c>
      <c r="G123" s="25">
        <v>-0.0008900874224477828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29945</v>
      </c>
      <c r="C125" s="25">
        <v>0.021666994680389216</v>
      </c>
      <c r="D125" s="25"/>
      <c r="E125" s="24">
        <v>29936</v>
      </c>
      <c r="F125" s="25">
        <v>0.02167211799779051</v>
      </c>
      <c r="G125" s="25">
        <v>-0.0003005510101853348</v>
      </c>
    </row>
    <row r="126" spans="1:7" ht="11.25">
      <c r="A126" s="23" t="s">
        <v>54</v>
      </c>
      <c r="B126" s="24">
        <v>233</v>
      </c>
      <c r="C126" s="25">
        <v>0.0001685894059285586</v>
      </c>
      <c r="D126" s="25"/>
      <c r="E126" s="24">
        <v>240</v>
      </c>
      <c r="F126" s="25">
        <v>0.00017374760554081115</v>
      </c>
      <c r="G126" s="25">
        <v>0.030042918454935563</v>
      </c>
    </row>
    <row r="127" spans="1:7" ht="11.25">
      <c r="A127" s="23" t="s">
        <v>55</v>
      </c>
      <c r="B127" s="24">
        <v>12609</v>
      </c>
      <c r="C127" s="25">
        <v>0.009123364031558778</v>
      </c>
      <c r="D127" s="25"/>
      <c r="E127" s="24">
        <v>12640</v>
      </c>
      <c r="F127" s="25">
        <v>0.009150707225149386</v>
      </c>
      <c r="G127" s="25">
        <v>0.002458561345070942</v>
      </c>
    </row>
    <row r="128" spans="1:7" ht="11.25">
      <c r="A128" s="23" t="s">
        <v>56</v>
      </c>
      <c r="B128" s="24">
        <v>2636</v>
      </c>
      <c r="C128" s="25">
        <v>0.0019073033220072125</v>
      </c>
      <c r="D128" s="25"/>
      <c r="E128" s="24">
        <v>2662</v>
      </c>
      <c r="F128" s="25">
        <v>0.0019271505247901637</v>
      </c>
      <c r="G128" s="25">
        <v>0.009863429438543347</v>
      </c>
    </row>
    <row r="129" spans="1:7" ht="11.25">
      <c r="A129" s="23" t="s">
        <v>57</v>
      </c>
      <c r="B129" s="24">
        <v>45423</v>
      </c>
      <c r="C129" s="25">
        <v>0.03286625143988377</v>
      </c>
      <c r="D129" s="25"/>
      <c r="E129" s="24">
        <v>45478</v>
      </c>
      <c r="F129" s="25">
        <v>0.03292372335327087</v>
      </c>
      <c r="G129" s="25">
        <v>0.0012108403231843035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32907</v>
      </c>
      <c r="C131" s="25">
        <v>0.023810178458759993</v>
      </c>
      <c r="D131" s="25"/>
      <c r="E131" s="24">
        <v>32931</v>
      </c>
      <c r="F131" s="25">
        <v>0.023840343325268548</v>
      </c>
      <c r="G131" s="25">
        <v>0.0007293281064819634</v>
      </c>
    </row>
    <row r="132" spans="1:7" ht="11.25">
      <c r="A132" s="18" t="s">
        <v>60</v>
      </c>
      <c r="B132" s="24">
        <v>12516</v>
      </c>
      <c r="C132" s="25">
        <v>0.009056072981123774</v>
      </c>
      <c r="D132" s="25"/>
      <c r="E132" s="24">
        <v>12547</v>
      </c>
      <c r="F132" s="25">
        <v>0.009083380028002323</v>
      </c>
      <c r="G132" s="25">
        <v>0.002476829658037749</v>
      </c>
    </row>
    <row r="133" spans="1:7" ht="11.25">
      <c r="A133" s="18" t="s">
        <v>61</v>
      </c>
      <c r="B133" s="24">
        <v>45423</v>
      </c>
      <c r="C133" s="25">
        <v>0.03286625143988377</v>
      </c>
      <c r="D133" s="25"/>
      <c r="E133" s="24">
        <v>45478</v>
      </c>
      <c r="F133" s="25">
        <v>0.03292372335327087</v>
      </c>
      <c r="G133" s="25">
        <v>0.0012108403231843035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11438</v>
      </c>
      <c r="C135" s="25">
        <v>0.008276075643823405</v>
      </c>
      <c r="D135" s="25"/>
      <c r="E135" s="24">
        <v>11437</v>
      </c>
      <c r="F135" s="25">
        <v>0.008279797352376071</v>
      </c>
      <c r="G135" s="25">
        <v>-8.742787200555213E-05</v>
      </c>
    </row>
    <row r="136" spans="1:7" ht="11.25">
      <c r="A136" s="18" t="s">
        <v>64</v>
      </c>
      <c r="B136" s="24">
        <v>20742</v>
      </c>
      <c r="C136" s="25">
        <v>0.0150080749260522</v>
      </c>
      <c r="D136" s="25"/>
      <c r="E136" s="24">
        <v>20740</v>
      </c>
      <c r="F136" s="25">
        <v>0.015014688912151762</v>
      </c>
      <c r="G136" s="25">
        <v>-9.642271719212392E-05</v>
      </c>
    </row>
    <row r="137" spans="1:7" ht="11.25">
      <c r="A137" s="18" t="s">
        <v>65</v>
      </c>
      <c r="B137" s="24">
        <v>13243</v>
      </c>
      <c r="C137" s="25">
        <v>0.009582100870008162</v>
      </c>
      <c r="D137" s="25"/>
      <c r="E137" s="24">
        <v>13301</v>
      </c>
      <c r="F137" s="25">
        <v>0.009629237088743038</v>
      </c>
      <c r="G137" s="25">
        <v>0.004379672279694935</v>
      </c>
    </row>
    <row r="138" spans="1:7" ht="11.25">
      <c r="A138" s="18" t="s">
        <v>61</v>
      </c>
      <c r="B138" s="24">
        <v>45423</v>
      </c>
      <c r="C138" s="25">
        <v>0.03286625143988377</v>
      </c>
      <c r="D138" s="25"/>
      <c r="E138" s="24">
        <v>45478</v>
      </c>
      <c r="F138" s="25">
        <v>0.03292372335327087</v>
      </c>
      <c r="G138" s="25">
        <v>0.0012108403231843035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14278</v>
      </c>
      <c r="C140" s="25">
        <v>0.010330985140978369</v>
      </c>
      <c r="D140" s="25"/>
      <c r="E140" s="24">
        <v>14251</v>
      </c>
      <c r="F140" s="25">
        <v>0.010316988027342081</v>
      </c>
      <c r="G140" s="25">
        <v>-0.0018910211514218123</v>
      </c>
    </row>
    <row r="141" spans="1:7" ht="11.25">
      <c r="A141" s="23" t="s">
        <v>99</v>
      </c>
      <c r="B141" s="24">
        <v>13729</v>
      </c>
      <c r="C141" s="25">
        <v>0.009933750875507215</v>
      </c>
      <c r="D141" s="25"/>
      <c r="E141" s="24">
        <v>13766</v>
      </c>
      <c r="F141" s="25">
        <v>0.00996587307447836</v>
      </c>
      <c r="G141" s="25">
        <v>0.00269502512928832</v>
      </c>
    </row>
    <row r="142" spans="1:7" ht="11.25">
      <c r="A142" s="23" t="s">
        <v>87</v>
      </c>
      <c r="B142" s="24">
        <v>12379</v>
      </c>
      <c r="C142" s="25">
        <v>0.00895694530467651</v>
      </c>
      <c r="D142" s="25"/>
      <c r="E142" s="24">
        <v>12424</v>
      </c>
      <c r="F142" s="25">
        <v>0.008994334380162656</v>
      </c>
      <c r="G142" s="25">
        <v>0.003635188625898733</v>
      </c>
    </row>
    <row r="143" spans="1:7" ht="11.25">
      <c r="A143" s="23" t="s">
        <v>88</v>
      </c>
      <c r="B143" s="24">
        <v>1608</v>
      </c>
      <c r="C143" s="25">
        <v>0.0011634839688116835</v>
      </c>
      <c r="D143" s="25"/>
      <c r="E143" s="24">
        <v>1607</v>
      </c>
      <c r="F143" s="25">
        <v>0.0011633850087670145</v>
      </c>
      <c r="G143" s="25">
        <v>-0.0006218905472636926</v>
      </c>
    </row>
    <row r="144" spans="1:7" ht="11.25">
      <c r="A144" s="23" t="s">
        <v>89</v>
      </c>
      <c r="B144" s="24">
        <v>2083</v>
      </c>
      <c r="C144" s="25">
        <v>0.001507174817807672</v>
      </c>
      <c r="D144" s="25"/>
      <c r="E144" s="24">
        <v>2083</v>
      </c>
      <c r="F144" s="25">
        <v>0.0015079844264229566</v>
      </c>
      <c r="G144" s="25">
        <v>0</v>
      </c>
    </row>
    <row r="145" spans="1:7" ht="11.25">
      <c r="A145" s="23" t="s">
        <v>90</v>
      </c>
      <c r="B145" s="24">
        <v>1346</v>
      </c>
      <c r="C145" s="25">
        <v>0.0009739113321023172</v>
      </c>
      <c r="D145" s="25"/>
      <c r="E145" s="24">
        <v>1347</v>
      </c>
      <c r="F145" s="25">
        <v>0.0009751584360978026</v>
      </c>
      <c r="G145" s="25">
        <v>0.0007429420505200568</v>
      </c>
    </row>
    <row r="146" spans="1:7" ht="11.25">
      <c r="A146" s="22" t="s">
        <v>61</v>
      </c>
      <c r="B146" s="24">
        <v>45423</v>
      </c>
      <c r="C146" s="25">
        <v>0.0009739113321023172</v>
      </c>
      <c r="D146" s="25"/>
      <c r="E146" s="24">
        <v>45478</v>
      </c>
      <c r="F146" s="25">
        <v>0.0009751584360978026</v>
      </c>
      <c r="G146" s="25">
        <v>0.0012108403231843035</v>
      </c>
    </row>
    <row r="147" spans="1:7" ht="11.25">
      <c r="A147" s="22" t="s">
        <v>69</v>
      </c>
      <c r="B147" s="24"/>
      <c r="G147" s="20"/>
    </row>
    <row r="148" spans="1:7" ht="11.25">
      <c r="A148" s="23" t="s">
        <v>79</v>
      </c>
      <c r="B148" s="24">
        <v>200</v>
      </c>
      <c r="E148" s="18">
        <v>196</v>
      </c>
      <c r="G148" s="25">
        <v>-0.02</v>
      </c>
    </row>
    <row r="149" spans="1:7" ht="11.25">
      <c r="A149" s="23" t="s">
        <v>70</v>
      </c>
      <c r="B149" s="24">
        <v>105</v>
      </c>
      <c r="C149" s="27">
        <v>0.00548188367964916</v>
      </c>
      <c r="E149" s="18">
        <v>153</v>
      </c>
      <c r="F149" s="27">
        <v>0.00642668122821019</v>
      </c>
      <c r="G149" s="25">
        <v>0.4571428571428571</v>
      </c>
    </row>
    <row r="150" spans="1:7" ht="11.25">
      <c r="A150" s="23" t="s">
        <v>71</v>
      </c>
      <c r="B150" s="24">
        <v>63</v>
      </c>
      <c r="C150" s="27">
        <v>0.0032891302077894956</v>
      </c>
      <c r="E150" s="18">
        <v>121</v>
      </c>
      <c r="F150" s="27">
        <v>0.005082538749107406</v>
      </c>
      <c r="G150" s="25">
        <v>0.9206349206349207</v>
      </c>
    </row>
    <row r="151" spans="1:7" ht="11.25">
      <c r="A151" s="23" t="s">
        <v>72</v>
      </c>
      <c r="B151" s="24">
        <v>0</v>
      </c>
      <c r="C151" s="27">
        <v>0</v>
      </c>
      <c r="E151" s="18">
        <v>0</v>
      </c>
      <c r="F151" s="27">
        <v>0</v>
      </c>
      <c r="G151" s="25">
        <v>0</v>
      </c>
    </row>
    <row r="152" spans="1:7" ht="12" thickBot="1">
      <c r="A152" s="28" t="s">
        <v>73</v>
      </c>
      <c r="B152" s="63">
        <v>168</v>
      </c>
      <c r="C152" s="30">
        <v>0.008771013887438655</v>
      </c>
      <c r="D152" s="29"/>
      <c r="E152" s="29">
        <v>274</v>
      </c>
      <c r="F152" s="30">
        <v>0.011509219977317596</v>
      </c>
      <c r="G152" s="31">
        <v>0.6309523809523809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107:G107"/>
    <mergeCell ref="A108:G108"/>
    <mergeCell ref="B110:C110"/>
    <mergeCell ref="E110:F110"/>
    <mergeCell ref="A104:G104"/>
    <mergeCell ref="A54:G54"/>
    <mergeCell ref="A105:G105"/>
    <mergeCell ref="A56:G56"/>
    <mergeCell ref="A57:G57"/>
    <mergeCell ref="B59:C59"/>
    <mergeCell ref="E59:F59"/>
    <mergeCell ref="A53:G53"/>
    <mergeCell ref="A2:G2"/>
    <mergeCell ref="A3:G3"/>
    <mergeCell ref="A4:G4"/>
    <mergeCell ref="E6:F6"/>
    <mergeCell ref="B6:C6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6"/>
  <sheetViews>
    <sheetView showGridLines="0" zoomScalePageLayoutView="0" workbookViewId="0" topLeftCell="A1">
      <selection activeCell="A1" sqref="A1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3984375" style="4" bestFit="1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129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213242</v>
      </c>
      <c r="D10" s="7">
        <v>210829</v>
      </c>
      <c r="E10" s="7">
        <v>11436.203621</v>
      </c>
      <c r="F10" s="7">
        <v>5107.988959</v>
      </c>
      <c r="G10" s="7">
        <v>2430.933503</v>
      </c>
      <c r="H10" s="7">
        <v>3642</v>
      </c>
      <c r="I10" s="7">
        <v>1688</v>
      </c>
      <c r="J10" s="7">
        <v>49</v>
      </c>
      <c r="K10" s="7">
        <v>72</v>
      </c>
      <c r="L10" s="8">
        <v>1809</v>
      </c>
      <c r="M10" s="9">
        <v>1</v>
      </c>
    </row>
    <row r="11" spans="1:13" ht="10.5" customHeight="1" hidden="1">
      <c r="A11" s="5">
        <v>70</v>
      </c>
      <c r="B11" s="6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>
        <v>0</v>
      </c>
      <c r="M11" s="9" t="e">
        <v>#DIV/0!</v>
      </c>
    </row>
    <row r="12" spans="1:13" ht="11.25">
      <c r="A12" s="5">
        <v>78</v>
      </c>
      <c r="B12" s="6" t="s">
        <v>106</v>
      </c>
      <c r="C12" s="7">
        <v>276248</v>
      </c>
      <c r="D12" s="7">
        <v>272400</v>
      </c>
      <c r="E12" s="7">
        <v>13734.002639</v>
      </c>
      <c r="F12" s="7">
        <v>6168.517862</v>
      </c>
      <c r="G12" s="7">
        <v>1805.215791</v>
      </c>
      <c r="H12" s="7">
        <v>4622</v>
      </c>
      <c r="I12" s="7">
        <v>4319</v>
      </c>
      <c r="J12" s="7">
        <v>1803</v>
      </c>
      <c r="K12" s="7">
        <v>62</v>
      </c>
      <c r="L12" s="8">
        <v>6184</v>
      </c>
      <c r="M12" s="9">
        <v>0.9998560096819818</v>
      </c>
    </row>
    <row r="13" spans="1:13" ht="11.25">
      <c r="A13" s="5">
        <v>80</v>
      </c>
      <c r="B13" s="6" t="s">
        <v>16</v>
      </c>
      <c r="C13" s="7">
        <v>69836</v>
      </c>
      <c r="D13" s="7">
        <v>65845</v>
      </c>
      <c r="E13" s="7">
        <v>3750.507732</v>
      </c>
      <c r="F13" s="7">
        <v>3636.397959</v>
      </c>
      <c r="G13" s="7">
        <v>592.992969</v>
      </c>
      <c r="H13" s="7">
        <v>951</v>
      </c>
      <c r="I13" s="7">
        <v>906</v>
      </c>
      <c r="J13" s="7">
        <v>230</v>
      </c>
      <c r="K13" s="7">
        <v>62</v>
      </c>
      <c r="L13" s="8">
        <v>1198</v>
      </c>
      <c r="M13" s="9">
        <v>1</v>
      </c>
    </row>
    <row r="14" spans="1:13" ht="11.25">
      <c r="A14" s="5">
        <v>81</v>
      </c>
      <c r="B14" s="57" t="s">
        <v>21</v>
      </c>
      <c r="C14" s="7">
        <v>10900</v>
      </c>
      <c r="D14" s="7">
        <v>8737</v>
      </c>
      <c r="E14" s="7">
        <v>324.957554</v>
      </c>
      <c r="F14" s="7">
        <v>62.458293</v>
      </c>
      <c r="G14" s="7">
        <v>21.995593</v>
      </c>
      <c r="H14" s="7">
        <v>438</v>
      </c>
      <c r="I14" s="7">
        <v>299</v>
      </c>
      <c r="J14" s="7">
        <v>6</v>
      </c>
      <c r="K14" s="7">
        <v>1</v>
      </c>
      <c r="L14" s="8">
        <v>306</v>
      </c>
      <c r="M14" s="9">
        <v>0.13444008758975404</v>
      </c>
    </row>
    <row r="15" spans="1:13" ht="11.25">
      <c r="A15" s="5">
        <v>88</v>
      </c>
      <c r="B15" s="6" t="s">
        <v>107</v>
      </c>
      <c r="C15" s="7">
        <v>163082</v>
      </c>
      <c r="D15" s="7">
        <v>157060</v>
      </c>
      <c r="E15" s="7">
        <v>9055.79446</v>
      </c>
      <c r="F15" s="7">
        <v>2220.049176</v>
      </c>
      <c r="G15" s="7">
        <v>894.763481</v>
      </c>
      <c r="H15" s="7">
        <v>3539</v>
      </c>
      <c r="I15" s="7">
        <v>1189</v>
      </c>
      <c r="J15" s="7">
        <v>284</v>
      </c>
      <c r="K15" s="7">
        <v>399</v>
      </c>
      <c r="L15" s="8">
        <v>1872</v>
      </c>
      <c r="M15" s="9">
        <v>1</v>
      </c>
    </row>
    <row r="16" spans="1:13" ht="11.25">
      <c r="A16" s="5">
        <v>99</v>
      </c>
      <c r="B16" s="6" t="s">
        <v>17</v>
      </c>
      <c r="C16" s="7">
        <v>293402</v>
      </c>
      <c r="D16" s="7">
        <v>283700</v>
      </c>
      <c r="E16" s="7">
        <v>13939.423554</v>
      </c>
      <c r="F16" s="7">
        <v>6994.353624</v>
      </c>
      <c r="G16" s="7">
        <v>1305.645789</v>
      </c>
      <c r="H16" s="7">
        <v>5414</v>
      </c>
      <c r="I16" s="7">
        <v>3715</v>
      </c>
      <c r="J16" s="7">
        <v>1538</v>
      </c>
      <c r="K16" s="7">
        <v>152</v>
      </c>
      <c r="L16" s="8">
        <v>5405</v>
      </c>
      <c r="M16" s="9">
        <v>0.9971096963794962</v>
      </c>
    </row>
    <row r="17" spans="1:13" ht="11.25">
      <c r="A17" s="7">
        <v>107</v>
      </c>
      <c r="B17" s="11" t="s">
        <v>25</v>
      </c>
      <c r="C17" s="7">
        <v>306762</v>
      </c>
      <c r="D17" s="7">
        <v>322662</v>
      </c>
      <c r="E17" s="7">
        <v>12849.298889</v>
      </c>
      <c r="F17" s="7">
        <v>3573.997049</v>
      </c>
      <c r="G17" s="7">
        <v>1281.333421</v>
      </c>
      <c r="H17" s="7">
        <v>5106</v>
      </c>
      <c r="I17" s="7">
        <v>3795</v>
      </c>
      <c r="J17" s="7">
        <v>1464</v>
      </c>
      <c r="K17" s="7">
        <v>19</v>
      </c>
      <c r="L17" s="8">
        <v>5278</v>
      </c>
      <c r="M17" s="9">
        <v>0.993675219921548</v>
      </c>
    </row>
    <row r="18" spans="1:11" ht="11.25">
      <c r="A18" s="7"/>
      <c r="B18" s="7"/>
      <c r="C18" s="12"/>
      <c r="D18" s="10"/>
      <c r="E18" s="10"/>
      <c r="F18" s="10"/>
      <c r="G18" s="10"/>
      <c r="H18" s="10"/>
      <c r="I18" s="10"/>
      <c r="J18" s="10"/>
      <c r="K18" s="10"/>
    </row>
    <row r="19" spans="2:13" ht="11.25">
      <c r="B19" s="6" t="s">
        <v>125</v>
      </c>
      <c r="C19" s="12">
        <v>1333472</v>
      </c>
      <c r="D19" s="10">
        <v>1321233</v>
      </c>
      <c r="E19" s="10">
        <v>65090.188448999994</v>
      </c>
      <c r="F19" s="10">
        <v>27763.762921999998</v>
      </c>
      <c r="G19" s="10">
        <v>8332.880547</v>
      </c>
      <c r="H19" s="10">
        <v>23712</v>
      </c>
      <c r="I19" s="10">
        <v>15911</v>
      </c>
      <c r="J19" s="10">
        <v>5374</v>
      </c>
      <c r="K19" s="10">
        <v>767</v>
      </c>
      <c r="L19" s="10">
        <v>22052</v>
      </c>
      <c r="M19" s="13">
        <v>0.9851470284147869</v>
      </c>
    </row>
    <row r="20" spans="1:11" ht="11.25">
      <c r="A20" s="5"/>
      <c r="B20" s="5"/>
      <c r="C20" s="12"/>
      <c r="D20" s="10"/>
      <c r="E20" s="10"/>
      <c r="F20" s="10"/>
      <c r="G20" s="10"/>
      <c r="H20" s="10"/>
      <c r="I20" s="10"/>
      <c r="J20" s="10"/>
      <c r="K20" s="10"/>
    </row>
    <row r="21" spans="1:13" ht="11.25">
      <c r="A21" s="5">
        <v>62</v>
      </c>
      <c r="B21" s="57" t="s">
        <v>18</v>
      </c>
      <c r="C21" s="7">
        <v>1604</v>
      </c>
      <c r="D21" s="7">
        <v>3161</v>
      </c>
      <c r="E21" s="7">
        <v>126.641384</v>
      </c>
      <c r="F21" s="7">
        <v>14.340338</v>
      </c>
      <c r="G21" s="7">
        <v>0.44328</v>
      </c>
      <c r="H21" s="7">
        <v>4</v>
      </c>
      <c r="I21" s="7">
        <v>5</v>
      </c>
      <c r="J21" s="7">
        <v>1</v>
      </c>
      <c r="K21" s="7">
        <v>0</v>
      </c>
      <c r="L21" s="8">
        <v>6</v>
      </c>
      <c r="M21" s="9">
        <v>0</v>
      </c>
    </row>
    <row r="22" spans="1:13" ht="11.25">
      <c r="A22" s="5">
        <v>63</v>
      </c>
      <c r="B22" s="57" t="s">
        <v>96</v>
      </c>
      <c r="C22" s="7">
        <v>14226</v>
      </c>
      <c r="D22" s="7">
        <v>20030</v>
      </c>
      <c r="E22" s="7">
        <v>860.21265</v>
      </c>
      <c r="F22" s="7">
        <v>195.653318</v>
      </c>
      <c r="G22" s="7">
        <v>35.308107</v>
      </c>
      <c r="H22" s="7">
        <v>25</v>
      </c>
      <c r="I22" s="7">
        <v>84</v>
      </c>
      <c r="J22" s="7">
        <v>9</v>
      </c>
      <c r="K22" s="7">
        <v>0</v>
      </c>
      <c r="L22" s="8">
        <v>93</v>
      </c>
      <c r="M22" s="9">
        <v>1</v>
      </c>
    </row>
    <row r="23" spans="1:13" ht="11.25">
      <c r="A23" s="5">
        <v>65</v>
      </c>
      <c r="B23" s="57" t="s">
        <v>19</v>
      </c>
      <c r="C23" s="7">
        <v>12447</v>
      </c>
      <c r="D23" s="7">
        <v>25587</v>
      </c>
      <c r="E23" s="7">
        <v>960.903401</v>
      </c>
      <c r="F23" s="7">
        <v>270.937087</v>
      </c>
      <c r="G23" s="7">
        <v>10.636857</v>
      </c>
      <c r="H23" s="7">
        <v>55</v>
      </c>
      <c r="I23" s="7">
        <v>40</v>
      </c>
      <c r="J23" s="7">
        <v>34</v>
      </c>
      <c r="K23" s="7">
        <v>1</v>
      </c>
      <c r="L23" s="8">
        <v>75</v>
      </c>
      <c r="M23" s="9">
        <v>0</v>
      </c>
    </row>
    <row r="24" spans="1:13" ht="11.25">
      <c r="A24" s="5">
        <v>68</v>
      </c>
      <c r="B24" s="57" t="s">
        <v>20</v>
      </c>
      <c r="C24" s="7">
        <v>2080</v>
      </c>
      <c r="D24" s="7">
        <v>4385</v>
      </c>
      <c r="E24" s="7">
        <v>156.409716</v>
      </c>
      <c r="F24" s="7">
        <v>11.188883</v>
      </c>
      <c r="G24" s="7">
        <v>0.415019</v>
      </c>
      <c r="H24" s="7">
        <v>11</v>
      </c>
      <c r="I24" s="7">
        <v>1</v>
      </c>
      <c r="J24" s="7">
        <v>0</v>
      </c>
      <c r="K24" s="7">
        <v>0</v>
      </c>
      <c r="L24" s="8">
        <v>1</v>
      </c>
      <c r="M24" s="9">
        <v>0</v>
      </c>
    </row>
    <row r="25" spans="1:13" ht="11.25">
      <c r="A25" s="5">
        <v>76</v>
      </c>
      <c r="B25" s="57" t="s">
        <v>97</v>
      </c>
      <c r="C25" s="7">
        <v>13791</v>
      </c>
      <c r="D25" s="7">
        <v>12256</v>
      </c>
      <c r="E25" s="7">
        <v>793.502435</v>
      </c>
      <c r="F25" s="7">
        <v>98.699737</v>
      </c>
      <c r="G25" s="7">
        <v>16.143659</v>
      </c>
      <c r="H25" s="7">
        <v>104</v>
      </c>
      <c r="I25" s="7">
        <v>12</v>
      </c>
      <c r="J25" s="7">
        <v>13</v>
      </c>
      <c r="K25" s="7">
        <v>0</v>
      </c>
      <c r="L25" s="8">
        <v>25</v>
      </c>
      <c r="M25" s="9">
        <v>0</v>
      </c>
    </row>
    <row r="26" spans="1:13" ht="11.25">
      <c r="A26" s="5">
        <v>94</v>
      </c>
      <c r="B26" s="57" t="s">
        <v>22</v>
      </c>
      <c r="C26" s="7">
        <v>1351</v>
      </c>
      <c r="D26" s="7">
        <v>2690</v>
      </c>
      <c r="E26" s="7">
        <v>67.087842</v>
      </c>
      <c r="F26" s="7">
        <v>32.546438</v>
      </c>
      <c r="G26" s="7">
        <v>0</v>
      </c>
      <c r="H26" s="7">
        <v>9</v>
      </c>
      <c r="I26" s="7">
        <v>3</v>
      </c>
      <c r="J26" s="7">
        <v>1</v>
      </c>
      <c r="K26" s="7">
        <v>0</v>
      </c>
      <c r="L26" s="8">
        <v>4</v>
      </c>
      <c r="M26" s="9">
        <v>0</v>
      </c>
    </row>
    <row r="27" spans="1:13" ht="11.25">
      <c r="A27" s="5"/>
      <c r="B27" s="5"/>
      <c r="C27" s="12"/>
      <c r="D27" s="10"/>
      <c r="E27" s="10"/>
      <c r="F27" s="10"/>
      <c r="G27" s="10"/>
      <c r="H27" s="10"/>
      <c r="I27" s="10"/>
      <c r="J27" s="10"/>
      <c r="K27" s="10"/>
      <c r="M27" s="9"/>
    </row>
    <row r="28" spans="2:13" ht="11.25">
      <c r="B28" s="6" t="s">
        <v>23</v>
      </c>
      <c r="C28" s="12">
        <v>45499</v>
      </c>
      <c r="D28" s="10">
        <v>68109</v>
      </c>
      <c r="E28" s="10">
        <v>2964.757428</v>
      </c>
      <c r="F28" s="10">
        <v>623.3658009999999</v>
      </c>
      <c r="G28" s="10">
        <v>62.946922</v>
      </c>
      <c r="H28" s="10">
        <v>208</v>
      </c>
      <c r="I28" s="10">
        <v>145</v>
      </c>
      <c r="J28" s="10">
        <v>58</v>
      </c>
      <c r="K28" s="10">
        <v>1</v>
      </c>
      <c r="L28" s="10">
        <v>204</v>
      </c>
      <c r="M28" s="13">
        <v>0.33644422215364317</v>
      </c>
    </row>
    <row r="29" spans="1:11" ht="11.25">
      <c r="A29" s="5"/>
      <c r="B29" s="5"/>
      <c r="C29" s="12"/>
      <c r="D29" s="10"/>
      <c r="E29" s="10"/>
      <c r="F29" s="10"/>
      <c r="G29" s="10"/>
      <c r="H29" s="10"/>
      <c r="I29" s="10"/>
      <c r="J29" s="10"/>
      <c r="K29" s="10"/>
    </row>
    <row r="30" spans="2:13" ht="12" thickBot="1">
      <c r="B30" s="14" t="s">
        <v>24</v>
      </c>
      <c r="C30" s="15">
        <v>1378971</v>
      </c>
      <c r="D30" s="15">
        <v>1389342</v>
      </c>
      <c r="E30" s="16">
        <v>68054.94587699999</v>
      </c>
      <c r="F30" s="16">
        <v>28387.128722999998</v>
      </c>
      <c r="G30" s="16">
        <v>8395.827469</v>
      </c>
      <c r="H30" s="16">
        <v>23920</v>
      </c>
      <c r="I30" s="16">
        <v>16056</v>
      </c>
      <c r="J30" s="16">
        <v>5432</v>
      </c>
      <c r="K30" s="16">
        <v>768</v>
      </c>
      <c r="L30" s="16">
        <v>22256</v>
      </c>
      <c r="M30" s="17">
        <v>0.9631267072641221</v>
      </c>
    </row>
    <row r="31" spans="2:11" ht="11.25">
      <c r="B31" s="6" t="s">
        <v>100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1.25">
      <c r="B32" s="6" t="s">
        <v>32</v>
      </c>
      <c r="C32" s="5"/>
      <c r="D32" s="5"/>
      <c r="E32" s="5"/>
      <c r="F32" s="5"/>
      <c r="G32" s="5"/>
      <c r="H32" s="5"/>
      <c r="I32" s="5"/>
      <c r="J32" s="5"/>
      <c r="K32" s="5"/>
    </row>
    <row r="33" spans="2:13" ht="11.25">
      <c r="B33" s="6" t="s">
        <v>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1.25">
      <c r="B34" s="6" t="s">
        <v>95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1.25">
      <c r="A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35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130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5" t="s">
        <v>117</v>
      </c>
      <c r="C6" s="95"/>
      <c r="D6" s="49"/>
      <c r="E6" s="95" t="s">
        <v>116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41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1372365</v>
      </c>
      <c r="C10" s="25">
        <v>0.49196768072763175</v>
      </c>
      <c r="D10" s="25"/>
      <c r="E10" s="24">
        <v>1378971</v>
      </c>
      <c r="F10" s="25">
        <v>0.4981268375360734</v>
      </c>
      <c r="G10" s="25">
        <v>0.004813588221792342</v>
      </c>
      <c r="H10" s="26"/>
      <c r="I10" s="26"/>
    </row>
    <row r="11" spans="1:9" ht="11.25">
      <c r="A11" s="23" t="s">
        <v>44</v>
      </c>
      <c r="B11" s="24">
        <v>1417178</v>
      </c>
      <c r="C11" s="25">
        <v>0.5080323192723682</v>
      </c>
      <c r="D11" s="25"/>
      <c r="E11" s="24">
        <v>1389342</v>
      </c>
      <c r="F11" s="25">
        <v>0.5018731624639265</v>
      </c>
      <c r="G11" s="25">
        <v>-0.019641851623437567</v>
      </c>
      <c r="H11" s="26"/>
      <c r="I11" s="26"/>
    </row>
    <row r="12" spans="1:9" ht="11.25">
      <c r="A12" s="23" t="s">
        <v>45</v>
      </c>
      <c r="B12" s="24">
        <v>2789543</v>
      </c>
      <c r="C12" s="25">
        <v>1</v>
      </c>
      <c r="D12" s="25"/>
      <c r="E12" s="24">
        <v>2768313</v>
      </c>
      <c r="F12" s="25">
        <v>1</v>
      </c>
      <c r="G12" s="25">
        <v>-0.007610565601605668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1606910</v>
      </c>
      <c r="C14" s="25">
        <v>0.5760477612282728</v>
      </c>
      <c r="D14" s="25"/>
      <c r="E14" s="24">
        <v>1584247</v>
      </c>
      <c r="F14" s="25">
        <v>0.5722788571957</v>
      </c>
      <c r="G14" s="25">
        <v>-0.014103465657690828</v>
      </c>
      <c r="H14" s="26"/>
      <c r="I14" s="26"/>
    </row>
    <row r="15" spans="1:9" ht="11.25">
      <c r="A15" s="23" t="s">
        <v>49</v>
      </c>
      <c r="B15" s="24">
        <v>201670</v>
      </c>
      <c r="C15" s="25">
        <v>0.07229499599038265</v>
      </c>
      <c r="D15" s="25"/>
      <c r="E15" s="24">
        <v>200519</v>
      </c>
      <c r="F15" s="25">
        <v>0.07243364460593871</v>
      </c>
      <c r="G15" s="25">
        <v>-0.005707343680269705</v>
      </c>
      <c r="H15" s="26"/>
      <c r="I15" s="26"/>
    </row>
    <row r="16" spans="1:9" ht="11.25">
      <c r="A16" s="23" t="s">
        <v>48</v>
      </c>
      <c r="B16" s="24">
        <v>193340</v>
      </c>
      <c r="C16" s="25">
        <v>0.06930884377835365</v>
      </c>
      <c r="D16" s="25"/>
      <c r="E16" s="24">
        <v>192828</v>
      </c>
      <c r="F16" s="25">
        <v>0.06965541829988155</v>
      </c>
      <c r="G16" s="25">
        <v>-0.0026481845453605324</v>
      </c>
      <c r="H16" s="26"/>
      <c r="I16" s="26"/>
    </row>
    <row r="17" spans="1:9" ht="11.25">
      <c r="A17" s="23" t="s">
        <v>76</v>
      </c>
      <c r="B17" s="24">
        <v>166850</v>
      </c>
      <c r="C17" s="25">
        <v>0.05981266465510659</v>
      </c>
      <c r="D17" s="25"/>
      <c r="E17" s="24">
        <v>170081</v>
      </c>
      <c r="F17" s="25">
        <v>0.061438500631973335</v>
      </c>
      <c r="G17" s="25">
        <v>0.019364698831285665</v>
      </c>
      <c r="H17" s="26"/>
      <c r="I17" s="26"/>
    </row>
    <row r="18" spans="1:9" ht="11.25">
      <c r="A18" s="23" t="s">
        <v>50</v>
      </c>
      <c r="B18" s="24">
        <v>620773</v>
      </c>
      <c r="C18" s="25">
        <v>0.22253573434788423</v>
      </c>
      <c r="D18" s="25"/>
      <c r="E18" s="24">
        <v>620638</v>
      </c>
      <c r="F18" s="25">
        <v>0.22419357926650635</v>
      </c>
      <c r="G18" s="25">
        <v>-0.00021747079850442663</v>
      </c>
      <c r="H18" s="26"/>
      <c r="I18" s="26"/>
    </row>
    <row r="19" spans="1:7" ht="11.25">
      <c r="A19" s="23" t="s">
        <v>51</v>
      </c>
      <c r="B19" s="24">
        <v>2789543</v>
      </c>
      <c r="C19" s="25">
        <v>1</v>
      </c>
      <c r="D19" s="25"/>
      <c r="E19" s="24">
        <v>2768313</v>
      </c>
      <c r="F19" s="25">
        <v>1</v>
      </c>
      <c r="G19" s="25">
        <v>-0.007610565601605668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1173799</v>
      </c>
      <c r="C21" s="25">
        <v>0.8553110870650301</v>
      </c>
      <c r="D21" s="25"/>
      <c r="E21" s="24">
        <v>1172127</v>
      </c>
      <c r="F21" s="25">
        <v>0.8500011965443798</v>
      </c>
      <c r="G21" s="25">
        <v>-0.0014244346774873184</v>
      </c>
      <c r="H21" s="26"/>
      <c r="I21" s="26"/>
    </row>
    <row r="22" spans="1:9" ht="11.25">
      <c r="A22" s="23" t="s">
        <v>54</v>
      </c>
      <c r="B22" s="24">
        <v>47409</v>
      </c>
      <c r="C22" s="25">
        <v>0.03454547441824879</v>
      </c>
      <c r="D22" s="25"/>
      <c r="E22" s="24">
        <v>48535</v>
      </c>
      <c r="F22" s="25">
        <v>0.03519653422733328</v>
      </c>
      <c r="G22" s="25">
        <v>0.023750764622751053</v>
      </c>
      <c r="H22" s="26"/>
      <c r="I22" s="26"/>
    </row>
    <row r="23" spans="1:9" ht="11.25">
      <c r="A23" s="23" t="s">
        <v>55</v>
      </c>
      <c r="B23" s="24">
        <v>88339</v>
      </c>
      <c r="C23" s="25">
        <v>0.06436990159323504</v>
      </c>
      <c r="D23" s="25"/>
      <c r="E23" s="24">
        <v>91420</v>
      </c>
      <c r="F23" s="25">
        <v>0.06629581042676025</v>
      </c>
      <c r="G23" s="25">
        <v>0.034877007890059986</v>
      </c>
      <c r="H23" s="26"/>
      <c r="I23" s="26"/>
    </row>
    <row r="24" spans="1:9" ht="11.25">
      <c r="A24" s="23" t="s">
        <v>56</v>
      </c>
      <c r="B24" s="24">
        <v>62818</v>
      </c>
      <c r="C24" s="25">
        <v>0.0457735369234861</v>
      </c>
      <c r="D24" s="25"/>
      <c r="E24" s="24">
        <v>66889</v>
      </c>
      <c r="F24" s="25">
        <v>0.048506458801526646</v>
      </c>
      <c r="G24" s="25">
        <v>0.06480626572001658</v>
      </c>
      <c r="H24" s="24"/>
      <c r="I24" s="26"/>
    </row>
    <row r="25" spans="1:9" ht="11.25">
      <c r="A25" s="23" t="s">
        <v>57</v>
      </c>
      <c r="B25" s="24">
        <v>1372365</v>
      </c>
      <c r="C25" s="25">
        <v>1</v>
      </c>
      <c r="D25" s="25"/>
      <c r="E25" s="24">
        <v>1378971</v>
      </c>
      <c r="F25" s="25">
        <v>1</v>
      </c>
      <c r="G25" s="25">
        <v>0.004813588221792342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894233</v>
      </c>
      <c r="C27" s="25">
        <v>0.6515999752252498</v>
      </c>
      <c r="D27" s="25"/>
      <c r="E27" s="24">
        <v>896341</v>
      </c>
      <c r="F27" s="25">
        <v>0.6500071430073584</v>
      </c>
      <c r="G27" s="25">
        <v>0.0023573274526884624</v>
      </c>
      <c r="H27" s="26"/>
      <c r="I27" s="26"/>
    </row>
    <row r="28" spans="1:9" ht="11.25">
      <c r="A28" s="18" t="s">
        <v>60</v>
      </c>
      <c r="B28" s="24">
        <v>478132</v>
      </c>
      <c r="C28" s="25">
        <v>0.3484000247747502</v>
      </c>
      <c r="D28" s="25"/>
      <c r="E28" s="24">
        <v>482630</v>
      </c>
      <c r="F28" s="25">
        <v>0.3499928569926416</v>
      </c>
      <c r="G28" s="25">
        <v>0.009407443969447815</v>
      </c>
      <c r="H28" s="26"/>
      <c r="I28" s="26"/>
    </row>
    <row r="29" spans="1:9" ht="11.25">
      <c r="A29" s="18" t="s">
        <v>61</v>
      </c>
      <c r="B29" s="24">
        <v>1372365</v>
      </c>
      <c r="C29" s="25">
        <v>1</v>
      </c>
      <c r="D29" s="25"/>
      <c r="E29" s="24">
        <v>1378971</v>
      </c>
      <c r="F29" s="25">
        <v>1</v>
      </c>
      <c r="G29" s="25">
        <v>0.004813588221792342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693211</v>
      </c>
      <c r="C31" s="25">
        <v>0.5051214509259563</v>
      </c>
      <c r="D31" s="25"/>
      <c r="E31" s="24">
        <v>688528</v>
      </c>
      <c r="F31" s="25">
        <v>0.49930564167049196</v>
      </c>
      <c r="G31" s="25">
        <v>-0.00675551888241821</v>
      </c>
      <c r="H31" s="26"/>
      <c r="I31" s="26"/>
    </row>
    <row r="32" spans="1:9" ht="11.25">
      <c r="A32" s="18" t="s">
        <v>64</v>
      </c>
      <c r="B32" s="24">
        <v>542223</v>
      </c>
      <c r="C32" s="25">
        <v>0.39510115749090075</v>
      </c>
      <c r="D32" s="25"/>
      <c r="E32" s="24">
        <v>547020</v>
      </c>
      <c r="F32" s="25">
        <v>0.39668709494253324</v>
      </c>
      <c r="G32" s="25">
        <v>0.008846913539263257</v>
      </c>
      <c r="H32" s="26"/>
      <c r="I32" s="26"/>
    </row>
    <row r="33" spans="1:9" ht="11.25">
      <c r="A33" s="18" t="s">
        <v>65</v>
      </c>
      <c r="B33" s="24">
        <v>136931</v>
      </c>
      <c r="C33" s="25">
        <v>0.09977739158314297</v>
      </c>
      <c r="D33" s="25"/>
      <c r="E33" s="24">
        <v>143423</v>
      </c>
      <c r="F33" s="25">
        <v>0.10400726338697477</v>
      </c>
      <c r="G33" s="25">
        <v>0.04741073971562315</v>
      </c>
      <c r="H33" s="26"/>
      <c r="I33" s="26"/>
    </row>
    <row r="34" spans="1:9" ht="11.25">
      <c r="A34" s="18" t="s">
        <v>61</v>
      </c>
      <c r="B34" s="24">
        <v>1372365</v>
      </c>
      <c r="C34" s="25">
        <v>1</v>
      </c>
      <c r="D34" s="25"/>
      <c r="E34" s="24">
        <v>1378971</v>
      </c>
      <c r="F34" s="25">
        <v>1</v>
      </c>
      <c r="G34" s="25">
        <v>0.004813588221792342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309369</v>
      </c>
      <c r="C36" s="25">
        <v>0.22542763769113902</v>
      </c>
      <c r="D36" s="25"/>
      <c r="E36" s="24">
        <v>306762</v>
      </c>
      <c r="F36" s="25">
        <v>0.2224571800277163</v>
      </c>
      <c r="G36" s="25">
        <v>-0.008426830096098792</v>
      </c>
      <c r="H36" s="26"/>
      <c r="I36" s="26"/>
    </row>
    <row r="37" spans="1:9" ht="11.25">
      <c r="A37" s="23" t="s">
        <v>103</v>
      </c>
      <c r="B37" s="24">
        <v>304473</v>
      </c>
      <c r="C37" s="25">
        <v>0.22186007366844826</v>
      </c>
      <c r="D37" s="25"/>
      <c r="E37" s="24">
        <v>293402</v>
      </c>
      <c r="F37" s="25">
        <v>0.21276879644314492</v>
      </c>
      <c r="G37" s="25">
        <v>-0.036361188019955804</v>
      </c>
      <c r="H37" s="26"/>
      <c r="I37" s="26"/>
    </row>
    <row r="38" spans="1:9" ht="11.25">
      <c r="A38" s="23" t="s">
        <v>114</v>
      </c>
      <c r="B38" s="24">
        <v>267508</v>
      </c>
      <c r="C38" s="25">
        <v>0.1949248195633086</v>
      </c>
      <c r="D38" s="25"/>
      <c r="E38" s="24">
        <v>276248</v>
      </c>
      <c r="F38" s="25">
        <v>0.20032908596337415</v>
      </c>
      <c r="G38" s="25">
        <v>0.032671920092109286</v>
      </c>
      <c r="H38" s="26"/>
      <c r="I38" s="26"/>
    </row>
    <row r="39" spans="1:9" ht="11.25">
      <c r="A39" s="23" t="s">
        <v>105</v>
      </c>
      <c r="B39" s="24">
        <v>204071</v>
      </c>
      <c r="C39" s="25">
        <v>0.14870023645313019</v>
      </c>
      <c r="D39" s="25"/>
      <c r="E39" s="24">
        <v>213242</v>
      </c>
      <c r="F39" s="25">
        <v>0.15463849493571655</v>
      </c>
      <c r="G39" s="25">
        <v>0.04494024138657626</v>
      </c>
      <c r="H39" s="26"/>
      <c r="I39" s="26"/>
    </row>
    <row r="40" spans="1:9" ht="11.25">
      <c r="A40" s="23" t="s">
        <v>108</v>
      </c>
      <c r="B40" s="24">
        <v>132939</v>
      </c>
      <c r="C40" s="25">
        <v>0.09686854444699479</v>
      </c>
      <c r="D40" s="25"/>
      <c r="E40" s="24">
        <v>163082</v>
      </c>
      <c r="F40" s="25">
        <v>0.1182635457888527</v>
      </c>
      <c r="G40" s="25">
        <v>0.22674309269665027</v>
      </c>
      <c r="H40" s="26"/>
      <c r="I40" s="26"/>
    </row>
    <row r="41" spans="1:9" ht="11.25">
      <c r="A41" s="23" t="s">
        <v>115</v>
      </c>
      <c r="B41" s="24">
        <v>69675</v>
      </c>
      <c r="C41" s="25">
        <v>0.05077002109497109</v>
      </c>
      <c r="D41" s="25"/>
      <c r="E41" s="24">
        <v>69836</v>
      </c>
      <c r="F41" s="25">
        <v>0.0506435595817461</v>
      </c>
      <c r="G41" s="25">
        <v>0.0023107283817724866</v>
      </c>
      <c r="H41" s="23"/>
      <c r="I41" s="26"/>
    </row>
    <row r="42" spans="1:9" ht="11.25">
      <c r="A42" s="23" t="s">
        <v>98</v>
      </c>
      <c r="B42" s="24">
        <v>15075</v>
      </c>
      <c r="C42" s="25">
        <v>0.010984687018395252</v>
      </c>
      <c r="D42" s="25"/>
      <c r="E42" s="24">
        <v>14226</v>
      </c>
      <c r="F42" s="25">
        <v>0.01031638808937969</v>
      </c>
      <c r="G42" s="25">
        <v>-0.056318407960199046</v>
      </c>
      <c r="H42" s="26"/>
      <c r="I42" s="26"/>
    </row>
    <row r="43" spans="1:9" ht="11.25">
      <c r="A43" s="23" t="s">
        <v>67</v>
      </c>
      <c r="B43" s="24">
        <v>1303110</v>
      </c>
      <c r="C43" s="25">
        <v>0.9495360199363873</v>
      </c>
      <c r="D43" s="25"/>
      <c r="E43" s="24">
        <v>1336798</v>
      </c>
      <c r="F43" s="25">
        <v>0.9694170508299305</v>
      </c>
      <c r="G43" s="25">
        <v>0.025852000214870552</v>
      </c>
      <c r="H43" s="26"/>
      <c r="I43" s="26"/>
    </row>
    <row r="44" spans="1:9" ht="11.25">
      <c r="A44" s="23" t="s">
        <v>68</v>
      </c>
      <c r="B44" s="24">
        <v>69255</v>
      </c>
      <c r="C44" s="25">
        <v>0.050463980063612815</v>
      </c>
      <c r="D44" s="25"/>
      <c r="E44" s="24">
        <v>42173</v>
      </c>
      <c r="F44" s="25">
        <v>0.030582949170069568</v>
      </c>
      <c r="G44" s="25">
        <v>-0.3910475777922172</v>
      </c>
      <c r="H44" s="26"/>
      <c r="I44" s="26"/>
    </row>
    <row r="45" spans="1:9" ht="11.25">
      <c r="A45" s="22" t="s">
        <v>61</v>
      </c>
      <c r="B45" s="24">
        <v>1372365</v>
      </c>
      <c r="C45" s="25">
        <v>1</v>
      </c>
      <c r="D45" s="25"/>
      <c r="E45" s="24">
        <v>1378971</v>
      </c>
      <c r="F45" s="25">
        <v>1</v>
      </c>
      <c r="G45" s="25">
        <v>0.004813588221792342</v>
      </c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23507</v>
      </c>
      <c r="E47" s="18">
        <v>23920</v>
      </c>
      <c r="G47" s="25">
        <v>0.017569234696047875</v>
      </c>
    </row>
    <row r="48" spans="1:7" ht="11.25">
      <c r="A48" s="23" t="s">
        <v>70</v>
      </c>
      <c r="B48" s="18">
        <v>21937</v>
      </c>
      <c r="C48" s="27">
        <v>0.7995407661187448</v>
      </c>
      <c r="E48" s="18">
        <v>16056</v>
      </c>
      <c r="F48" s="27">
        <v>0.7214234363767074</v>
      </c>
      <c r="G48" s="25">
        <v>-0.26808588229931163</v>
      </c>
    </row>
    <row r="49" spans="1:7" ht="11.25">
      <c r="A49" s="23" t="s">
        <v>71</v>
      </c>
      <c r="B49" s="18">
        <v>4642</v>
      </c>
      <c r="C49" s="27">
        <v>0.16918759339577943</v>
      </c>
      <c r="E49" s="18">
        <v>5432</v>
      </c>
      <c r="F49" s="27">
        <v>0.24406901509705248</v>
      </c>
      <c r="G49" s="25">
        <v>0.17018526497199482</v>
      </c>
    </row>
    <row r="50" spans="1:7" ht="11.25">
      <c r="A50" s="23" t="s">
        <v>72</v>
      </c>
      <c r="B50" s="18">
        <v>858</v>
      </c>
      <c r="C50" s="27">
        <v>0.031271640485475816</v>
      </c>
      <c r="E50" s="18">
        <v>768</v>
      </c>
      <c r="F50" s="27">
        <v>0.03450754852624011</v>
      </c>
      <c r="G50" s="25">
        <v>-0.1048951048951049</v>
      </c>
    </row>
    <row r="51" spans="1:7" ht="12" thickBot="1">
      <c r="A51" s="28" t="s">
        <v>73</v>
      </c>
      <c r="B51" s="29">
        <v>27437</v>
      </c>
      <c r="C51" s="30">
        <v>1</v>
      </c>
      <c r="D51" s="29"/>
      <c r="E51" s="29">
        <v>22256</v>
      </c>
      <c r="F51" s="30">
        <v>1</v>
      </c>
      <c r="G51" s="31">
        <v>-0.1888325983161424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/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130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117</v>
      </c>
      <c r="C59" s="95"/>
      <c r="D59" s="49"/>
      <c r="E59" s="95" t="s">
        <v>116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41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1326684</v>
      </c>
      <c r="C63" s="25">
        <v>0.47559188010365855</v>
      </c>
      <c r="D63" s="25"/>
      <c r="E63" s="24">
        <v>1333472</v>
      </c>
      <c r="F63" s="25">
        <v>0.4816911960461118</v>
      </c>
      <c r="G63" s="25">
        <v>0.005116516065619248</v>
      </c>
    </row>
    <row r="64" spans="1:7" ht="11.25">
      <c r="A64" s="23" t="s">
        <v>44</v>
      </c>
      <c r="B64" s="24">
        <v>1347983</v>
      </c>
      <c r="C64" s="25">
        <v>0.48322718093967365</v>
      </c>
      <c r="D64" s="25"/>
      <c r="E64" s="24">
        <v>1321233</v>
      </c>
      <c r="F64" s="25">
        <v>0.47727009192963366</v>
      </c>
      <c r="G64" s="25">
        <v>-0.01984446391386241</v>
      </c>
    </row>
    <row r="65" spans="1:7" ht="11.25">
      <c r="A65" s="23" t="s">
        <v>45</v>
      </c>
      <c r="B65" s="24">
        <v>2674667</v>
      </c>
      <c r="C65" s="25">
        <v>0.9588190610433323</v>
      </c>
      <c r="D65" s="25"/>
      <c r="E65" s="24">
        <v>2654705</v>
      </c>
      <c r="F65" s="25">
        <v>0.9589612879757454</v>
      </c>
      <c r="G65" s="25">
        <v>-0.0074633589901097475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1588794</v>
      </c>
      <c r="C67" s="25">
        <v>0.5695535075100115</v>
      </c>
      <c r="D67" s="25"/>
      <c r="E67" s="24">
        <v>1565743</v>
      </c>
      <c r="F67" s="25">
        <v>0.5655946419353592</v>
      </c>
      <c r="G67" s="25">
        <v>-0.014508488828633537</v>
      </c>
    </row>
    <row r="68" spans="1:7" ht="11.25">
      <c r="A68" s="23" t="s">
        <v>48</v>
      </c>
      <c r="B68" s="24">
        <v>191329</v>
      </c>
      <c r="C68" s="25">
        <v>0.06858793716390105</v>
      </c>
      <c r="D68" s="25"/>
      <c r="E68" s="24">
        <v>190783</v>
      </c>
      <c r="F68" s="25">
        <v>0.06891670125451854</v>
      </c>
      <c r="G68" s="25">
        <v>-0.002853723167946298</v>
      </c>
    </row>
    <row r="69" spans="1:7" ht="11.25">
      <c r="A69" s="23" t="s">
        <v>49</v>
      </c>
      <c r="B69" s="24">
        <v>192987</v>
      </c>
      <c r="C69" s="25">
        <v>0.06918229975304199</v>
      </c>
      <c r="D69" s="25"/>
      <c r="E69" s="24">
        <v>191658</v>
      </c>
      <c r="F69" s="25">
        <v>0.06923277822991837</v>
      </c>
      <c r="G69" s="25">
        <v>-0.006886474218470662</v>
      </c>
    </row>
    <row r="70" spans="1:7" ht="11.25">
      <c r="A70" s="23" t="s">
        <v>76</v>
      </c>
      <c r="B70" s="24">
        <v>129605</v>
      </c>
      <c r="C70" s="25">
        <v>0.04646101529892172</v>
      </c>
      <c r="D70" s="25"/>
      <c r="E70" s="24">
        <v>131499</v>
      </c>
      <c r="F70" s="25">
        <v>0.04750149278640096</v>
      </c>
      <c r="G70" s="25">
        <v>0.014613633733266518</v>
      </c>
    </row>
    <row r="71" spans="1:7" ht="11.25">
      <c r="A71" s="23" t="s">
        <v>50</v>
      </c>
      <c r="B71" s="24">
        <v>571952</v>
      </c>
      <c r="C71" s="25">
        <v>0.20503430131745595</v>
      </c>
      <c r="D71" s="25"/>
      <c r="E71" s="24">
        <v>575022</v>
      </c>
      <c r="F71" s="25">
        <v>0.20771567376954847</v>
      </c>
      <c r="G71" s="25">
        <v>0.0053675832937030155</v>
      </c>
    </row>
    <row r="72" spans="1:7" ht="11.25">
      <c r="A72" s="23" t="s">
        <v>51</v>
      </c>
      <c r="B72" s="24">
        <v>2674667</v>
      </c>
      <c r="C72" s="25">
        <v>0.9588190610433324</v>
      </c>
      <c r="D72" s="25"/>
      <c r="E72" s="24">
        <v>2654705</v>
      </c>
      <c r="F72" s="25">
        <v>0.9589612879757455</v>
      </c>
      <c r="G72" s="25">
        <v>-0.0074633589901097475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1143379</v>
      </c>
      <c r="C74" s="25">
        <v>0.8331449723652236</v>
      </c>
      <c r="D74" s="25"/>
      <c r="E74" s="24">
        <v>1142277</v>
      </c>
      <c r="F74" s="25">
        <v>0.8283546209456182</v>
      </c>
      <c r="G74" s="25">
        <v>-0.0009638099003043132</v>
      </c>
    </row>
    <row r="75" spans="1:7" ht="11.25">
      <c r="A75" s="23" t="s">
        <v>54</v>
      </c>
      <c r="B75" s="24">
        <v>47173</v>
      </c>
      <c r="C75" s="25">
        <v>0.03437350850539033</v>
      </c>
      <c r="D75" s="25"/>
      <c r="E75" s="24">
        <v>48289</v>
      </c>
      <c r="F75" s="25">
        <v>0.03501814033797665</v>
      </c>
      <c r="G75" s="25">
        <v>0.0236576007461895</v>
      </c>
    </row>
    <row r="76" spans="1:7" ht="11.25">
      <c r="A76" s="23" t="s">
        <v>55</v>
      </c>
      <c r="B76" s="24">
        <v>75970</v>
      </c>
      <c r="C76" s="25">
        <v>0.055356993219733815</v>
      </c>
      <c r="D76" s="25"/>
      <c r="E76" s="24">
        <v>78756</v>
      </c>
      <c r="F76" s="25">
        <v>0.057112151016953945</v>
      </c>
      <c r="G76" s="25">
        <v>0.03667237067263396</v>
      </c>
    </row>
    <row r="77" spans="1:7" ht="11.25">
      <c r="A77" s="23" t="s">
        <v>56</v>
      </c>
      <c r="B77" s="24">
        <v>60162</v>
      </c>
      <c r="C77" s="25">
        <v>0.04383819173470615</v>
      </c>
      <c r="D77" s="25"/>
      <c r="E77" s="24">
        <v>64150</v>
      </c>
      <c r="F77" s="25">
        <v>0.04652019513100711</v>
      </c>
      <c r="G77" s="25">
        <v>0.06628768990392597</v>
      </c>
    </row>
    <row r="78" spans="1:7" ht="11.25">
      <c r="A78" s="23" t="s">
        <v>57</v>
      </c>
      <c r="B78" s="24">
        <v>1326684</v>
      </c>
      <c r="C78" s="25">
        <v>0.9667136658250539</v>
      </c>
      <c r="D78" s="25"/>
      <c r="E78" s="24">
        <v>1333472</v>
      </c>
      <c r="F78" s="25">
        <v>0.967005107431556</v>
      </c>
      <c r="G78" s="25">
        <v>0.005116516065619248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860987</v>
      </c>
      <c r="C80" s="25">
        <v>0.6273746415858755</v>
      </c>
      <c r="D80" s="25"/>
      <c r="E80" s="24">
        <v>863396</v>
      </c>
      <c r="F80" s="25">
        <v>0.6261161402233985</v>
      </c>
      <c r="G80" s="25">
        <v>0.0027979516531608795</v>
      </c>
    </row>
    <row r="81" spans="1:7" ht="11.25">
      <c r="A81" s="18" t="s">
        <v>60</v>
      </c>
      <c r="B81" s="24">
        <v>465697</v>
      </c>
      <c r="C81" s="25">
        <v>0.33933902423917833</v>
      </c>
      <c r="D81" s="25"/>
      <c r="E81" s="24">
        <v>470076</v>
      </c>
      <c r="F81" s="25">
        <v>0.34088896720815737</v>
      </c>
      <c r="G81" s="25">
        <v>0.009403109747325056</v>
      </c>
    </row>
    <row r="82" spans="1:7" ht="11.25">
      <c r="A82" s="18" t="s">
        <v>61</v>
      </c>
      <c r="B82" s="24">
        <v>1326684</v>
      </c>
      <c r="C82" s="25">
        <v>0.9667136658250539</v>
      </c>
      <c r="D82" s="25"/>
      <c r="E82" s="24">
        <v>1333472</v>
      </c>
      <c r="F82" s="25">
        <v>0.9670051074315558</v>
      </c>
      <c r="G82" s="25">
        <v>0.005116516065619248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681527</v>
      </c>
      <c r="C84" s="25">
        <v>0.496607680901218</v>
      </c>
      <c r="D84" s="25"/>
      <c r="E84" s="24">
        <v>677099</v>
      </c>
      <c r="F84" s="25">
        <v>0.4910175775995289</v>
      </c>
      <c r="G84" s="25">
        <v>-0.006497174726753263</v>
      </c>
    </row>
    <row r="85" spans="1:7" ht="11.25">
      <c r="A85" s="18" t="s">
        <v>64</v>
      </c>
      <c r="B85" s="24">
        <v>520765</v>
      </c>
      <c r="C85" s="25">
        <v>0.379465375464982</v>
      </c>
      <c r="D85" s="25"/>
      <c r="E85" s="24">
        <v>526315</v>
      </c>
      <c r="F85" s="25">
        <v>0.3816722759216836</v>
      </c>
      <c r="G85" s="25">
        <v>0.010657398250650596</v>
      </c>
    </row>
    <row r="86" spans="1:7" ht="11.25">
      <c r="A86" s="18" t="s">
        <v>65</v>
      </c>
      <c r="B86" s="24">
        <v>124392</v>
      </c>
      <c r="C86" s="25">
        <v>0.09064060945885388</v>
      </c>
      <c r="D86" s="25"/>
      <c r="E86" s="24">
        <v>130058</v>
      </c>
      <c r="F86" s="25">
        <v>0.09431525391034329</v>
      </c>
      <c r="G86" s="25">
        <v>0.04554955302591801</v>
      </c>
    </row>
    <row r="87" spans="1:7" ht="11.25">
      <c r="A87" s="18" t="s">
        <v>61</v>
      </c>
      <c r="B87" s="24">
        <v>1326684</v>
      </c>
      <c r="C87" s="25">
        <v>0.9667136658250539</v>
      </c>
      <c r="D87" s="25"/>
      <c r="E87" s="24">
        <v>1333472</v>
      </c>
      <c r="F87" s="25">
        <v>0.9670051074315558</v>
      </c>
      <c r="G87" s="25">
        <v>0.005116516065619248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33">
        <v>309369</v>
      </c>
      <c r="C89" s="25">
        <v>0.22542763769113902</v>
      </c>
      <c r="D89" s="25"/>
      <c r="E89" s="33">
        <v>306762</v>
      </c>
      <c r="F89" s="25">
        <v>0.2224571800277163</v>
      </c>
      <c r="G89" s="25">
        <v>-0.008426830096098792</v>
      </c>
    </row>
    <row r="90" spans="1:7" ht="11.25">
      <c r="A90" s="23" t="s">
        <v>103</v>
      </c>
      <c r="B90" s="33">
        <v>304473</v>
      </c>
      <c r="C90" s="25">
        <v>0.22186007366844826</v>
      </c>
      <c r="D90" s="25"/>
      <c r="E90" s="33">
        <v>293402</v>
      </c>
      <c r="F90" s="25">
        <v>0.21276879644314492</v>
      </c>
      <c r="G90" s="25">
        <v>-0.036361188019955804</v>
      </c>
    </row>
    <row r="91" spans="1:7" ht="11.25">
      <c r="A91" s="23" t="s">
        <v>114</v>
      </c>
      <c r="B91" s="33">
        <v>267508</v>
      </c>
      <c r="C91" s="25">
        <v>0.1949248195633086</v>
      </c>
      <c r="D91" s="25"/>
      <c r="E91" s="33">
        <v>276248</v>
      </c>
      <c r="F91" s="25">
        <v>0.20032908596337415</v>
      </c>
      <c r="G91" s="25">
        <v>0.032671920092109286</v>
      </c>
    </row>
    <row r="92" spans="1:7" ht="11.25">
      <c r="A92" s="23" t="s">
        <v>105</v>
      </c>
      <c r="B92" s="33">
        <v>204071</v>
      </c>
      <c r="C92" s="25">
        <v>0.14870023645313019</v>
      </c>
      <c r="D92" s="25"/>
      <c r="E92" s="33">
        <v>213242</v>
      </c>
      <c r="F92" s="25">
        <v>0.15463849493571655</v>
      </c>
      <c r="G92" s="25">
        <v>0.04494024138657626</v>
      </c>
    </row>
    <row r="93" spans="1:7" ht="11.25">
      <c r="A93" s="23" t="s">
        <v>108</v>
      </c>
      <c r="B93" s="33">
        <v>132939</v>
      </c>
      <c r="C93" s="25">
        <v>0.09686854444699479</v>
      </c>
      <c r="D93" s="25"/>
      <c r="E93" s="33">
        <v>163082</v>
      </c>
      <c r="F93" s="25">
        <v>0.1182635457888527</v>
      </c>
      <c r="G93" s="25">
        <v>0.22674309269665027</v>
      </c>
    </row>
    <row r="94" spans="1:7" ht="11.25">
      <c r="A94" s="23" t="s">
        <v>115</v>
      </c>
      <c r="B94" s="33">
        <v>69675</v>
      </c>
      <c r="C94" s="25">
        <v>0.05077002109497109</v>
      </c>
      <c r="D94" s="25"/>
      <c r="E94" s="33">
        <v>69836</v>
      </c>
      <c r="F94" s="25">
        <v>0.0506435595817461</v>
      </c>
      <c r="G94" s="25">
        <v>0.0023107283817724866</v>
      </c>
    </row>
    <row r="95" spans="1:7" ht="11.25">
      <c r="A95" s="23" t="s">
        <v>119</v>
      </c>
      <c r="B95" s="33">
        <v>12332</v>
      </c>
      <c r="C95" s="25">
        <v>0.008985947615976798</v>
      </c>
      <c r="D95" s="25"/>
      <c r="E95" s="33">
        <v>10900</v>
      </c>
      <c r="F95" s="25">
        <v>0.007904444691005104</v>
      </c>
      <c r="G95" s="25">
        <v>-0.11612066169315605</v>
      </c>
    </row>
    <row r="96" spans="1:7" ht="11.25">
      <c r="A96" s="22" t="s">
        <v>61</v>
      </c>
      <c r="B96" s="24">
        <v>1326684</v>
      </c>
      <c r="C96" s="25">
        <v>0.9475372805339688</v>
      </c>
      <c r="D96" s="25"/>
      <c r="E96" s="24">
        <v>1333472</v>
      </c>
      <c r="F96" s="25">
        <v>0.9670051074315559</v>
      </c>
      <c r="G96" s="25">
        <v>0.005116516065619248</v>
      </c>
    </row>
    <row r="97" spans="1:7" ht="11.25">
      <c r="A97" s="22" t="s">
        <v>69</v>
      </c>
      <c r="G97" s="20"/>
    </row>
    <row r="98" spans="1:7" ht="11.25">
      <c r="A98" s="23" t="s">
        <v>79</v>
      </c>
      <c r="B98" s="18">
        <v>23247</v>
      </c>
      <c r="E98" s="18">
        <v>23712</v>
      </c>
      <c r="G98" s="25">
        <v>0.020002580978190743</v>
      </c>
    </row>
    <row r="99" spans="1:7" ht="11.25">
      <c r="A99" s="23" t="s">
        <v>70</v>
      </c>
      <c r="B99" s="18">
        <v>21668</v>
      </c>
      <c r="C99" s="27">
        <v>0.7897364872252798</v>
      </c>
      <c r="E99" s="18">
        <v>15911</v>
      </c>
      <c r="F99" s="27">
        <v>0.7149083393242271</v>
      </c>
      <c r="G99" s="25">
        <v>-0.2656913420712571</v>
      </c>
    </row>
    <row r="100" spans="1:7" ht="11.25">
      <c r="A100" s="23" t="s">
        <v>71</v>
      </c>
      <c r="B100" s="18">
        <v>4567</v>
      </c>
      <c r="C100" s="27">
        <v>0.16645405838830776</v>
      </c>
      <c r="E100" s="18">
        <v>5374</v>
      </c>
      <c r="F100" s="27">
        <v>0.2414629762760604</v>
      </c>
      <c r="G100" s="25">
        <v>0.17670243047952705</v>
      </c>
    </row>
    <row r="101" spans="1:7" ht="11.25">
      <c r="A101" s="23" t="s">
        <v>72</v>
      </c>
      <c r="B101" s="18">
        <v>857</v>
      </c>
      <c r="C101" s="27">
        <v>0.03123519335204286</v>
      </c>
      <c r="E101" s="18">
        <v>767</v>
      </c>
      <c r="F101" s="27">
        <v>0.0344626168224299</v>
      </c>
      <c r="G101" s="25">
        <v>-0.10501750291715284</v>
      </c>
    </row>
    <row r="102" spans="1:7" ht="12" thickBot="1">
      <c r="A102" s="28" t="s">
        <v>73</v>
      </c>
      <c r="B102" s="29">
        <v>27092</v>
      </c>
      <c r="C102" s="30">
        <v>0.9874257389656304</v>
      </c>
      <c r="D102" s="29"/>
      <c r="E102" s="29">
        <v>22052</v>
      </c>
      <c r="F102" s="30">
        <v>0.9908339324227174</v>
      </c>
      <c r="G102" s="31">
        <v>-0.18603277720360256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4.7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130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117</v>
      </c>
      <c r="C110" s="95"/>
      <c r="D110" s="49"/>
      <c r="E110" s="95" t="s">
        <v>116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41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45681</v>
      </c>
      <c r="C114" s="25">
        <v>0.016375800623973175</v>
      </c>
      <c r="D114" s="25"/>
      <c r="E114" s="24">
        <v>45499</v>
      </c>
      <c r="F114" s="25">
        <v>0.016435641489961576</v>
      </c>
      <c r="G114" s="25">
        <v>-0.003984150959917665</v>
      </c>
    </row>
    <row r="115" spans="1:7" ht="11.25">
      <c r="A115" s="23" t="s">
        <v>44</v>
      </c>
      <c r="B115" s="24">
        <v>69195</v>
      </c>
      <c r="C115" s="25">
        <v>0.02480513833269464</v>
      </c>
      <c r="D115" s="25"/>
      <c r="E115" s="24">
        <v>68109</v>
      </c>
      <c r="F115" s="25">
        <v>0.024603070534292906</v>
      </c>
      <c r="G115" s="25">
        <v>-0.015694775634077618</v>
      </c>
    </row>
    <row r="116" spans="1:7" ht="11.25">
      <c r="A116" s="23" t="s">
        <v>45</v>
      </c>
      <c r="B116" s="24">
        <v>114876</v>
      </c>
      <c r="C116" s="25">
        <v>0.041180938956667815</v>
      </c>
      <c r="D116" s="25"/>
      <c r="E116" s="24">
        <v>113608</v>
      </c>
      <c r="F116" s="25">
        <v>0.04103871202425448</v>
      </c>
      <c r="G116" s="25">
        <v>-0.011037988787910402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18116</v>
      </c>
      <c r="C118" s="25">
        <v>0.0064942537182613785</v>
      </c>
      <c r="D118" s="25"/>
      <c r="E118" s="24">
        <v>18504</v>
      </c>
      <c r="F118" s="25">
        <v>0.006684215260340865</v>
      </c>
      <c r="G118" s="25">
        <v>0.021417531463899353</v>
      </c>
    </row>
    <row r="119" spans="1:7" ht="11.25">
      <c r="A119" s="23" t="s">
        <v>49</v>
      </c>
      <c r="B119" s="24">
        <v>8683</v>
      </c>
      <c r="C119" s="25">
        <v>0.0031126962373406683</v>
      </c>
      <c r="D119" s="25"/>
      <c r="E119" s="24">
        <v>8861</v>
      </c>
      <c r="F119" s="25">
        <v>0.0032008663760203417</v>
      </c>
      <c r="G119" s="25">
        <v>0.02049982724864674</v>
      </c>
    </row>
    <row r="120" spans="1:7" ht="11.25">
      <c r="A120" s="23" t="s">
        <v>48</v>
      </c>
      <c r="B120" s="24">
        <v>2011</v>
      </c>
      <c r="C120" s="25">
        <v>0.0007209066144526182</v>
      </c>
      <c r="D120" s="25"/>
      <c r="E120" s="24">
        <v>2045</v>
      </c>
      <c r="F120" s="25">
        <v>0.0007387170453630063</v>
      </c>
      <c r="G120" s="25">
        <v>0.016907011437095942</v>
      </c>
    </row>
    <row r="121" spans="1:7" ht="11.25">
      <c r="A121" s="23" t="s">
        <v>76</v>
      </c>
      <c r="B121" s="24">
        <v>37245</v>
      </c>
      <c r="C121" s="25">
        <v>0.013351649356184866</v>
      </c>
      <c r="D121" s="25"/>
      <c r="E121" s="24">
        <v>38582</v>
      </c>
      <c r="F121" s="25">
        <v>0.013937007845572376</v>
      </c>
      <c r="G121" s="25">
        <v>0.03589743589743599</v>
      </c>
    </row>
    <row r="122" spans="1:7" ht="11.25">
      <c r="A122" s="23" t="s">
        <v>50</v>
      </c>
      <c r="B122" s="24">
        <v>48821</v>
      </c>
      <c r="C122" s="25">
        <v>0.01750143303042828</v>
      </c>
      <c r="D122" s="25"/>
      <c r="E122" s="24">
        <v>45616</v>
      </c>
      <c r="F122" s="25">
        <v>0.016477905496957896</v>
      </c>
      <c r="G122" s="25">
        <v>-0.06564797935314726</v>
      </c>
    </row>
    <row r="123" spans="1:7" ht="11.25">
      <c r="A123" s="23" t="s">
        <v>51</v>
      </c>
      <c r="B123" s="24">
        <v>114876</v>
      </c>
      <c r="C123" s="25">
        <v>0.041180938956667815</v>
      </c>
      <c r="D123" s="25"/>
      <c r="E123" s="24">
        <v>113608</v>
      </c>
      <c r="F123" s="25">
        <v>0.041038712024254485</v>
      </c>
      <c r="G123" s="25">
        <v>-0.011037988787910402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30420</v>
      </c>
      <c r="C125" s="25">
        <v>0.02216611469980654</v>
      </c>
      <c r="D125" s="25"/>
      <c r="E125" s="24">
        <v>29850</v>
      </c>
      <c r="F125" s="25">
        <v>0.021646575598761684</v>
      </c>
      <c r="G125" s="25">
        <v>-0.018737672583826415</v>
      </c>
    </row>
    <row r="126" spans="1:7" ht="11.25">
      <c r="A126" s="23" t="s">
        <v>54</v>
      </c>
      <c r="B126" s="24">
        <v>236</v>
      </c>
      <c r="C126" s="25">
        <v>0.00017196591285845966</v>
      </c>
      <c r="D126" s="25"/>
      <c r="E126" s="24">
        <v>246</v>
      </c>
      <c r="F126" s="25">
        <v>0.00017839388935662897</v>
      </c>
      <c r="G126" s="25">
        <v>0.04237288135593231</v>
      </c>
    </row>
    <row r="127" spans="1:7" ht="11.25">
      <c r="A127" s="23" t="s">
        <v>55</v>
      </c>
      <c r="B127" s="24">
        <v>12369</v>
      </c>
      <c r="C127" s="25">
        <v>0.00901290837350122</v>
      </c>
      <c r="D127" s="25"/>
      <c r="E127" s="24">
        <v>12664</v>
      </c>
      <c r="F127" s="25">
        <v>0.009183659409806297</v>
      </c>
      <c r="G127" s="25">
        <v>0.023849947449268383</v>
      </c>
    </row>
    <row r="128" spans="1:7" ht="11.25">
      <c r="A128" s="23" t="s">
        <v>56</v>
      </c>
      <c r="B128" s="24">
        <v>2656</v>
      </c>
      <c r="C128" s="25">
        <v>0.0019353451887799528</v>
      </c>
      <c r="D128" s="25"/>
      <c r="E128" s="24">
        <v>2739</v>
      </c>
      <c r="F128" s="25">
        <v>0.0019862636705195395</v>
      </c>
      <c r="G128" s="25">
        <v>0.03125</v>
      </c>
    </row>
    <row r="129" spans="1:7" ht="11.25">
      <c r="A129" s="23" t="s">
        <v>57</v>
      </c>
      <c r="B129" s="24">
        <v>45681</v>
      </c>
      <c r="C129" s="25">
        <v>0.03328633417494617</v>
      </c>
      <c r="D129" s="25"/>
      <c r="E129" s="24">
        <v>45499</v>
      </c>
      <c r="F129" s="25">
        <v>0.03299489256844415</v>
      </c>
      <c r="G129" s="25">
        <v>-0.003984150959917665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33246</v>
      </c>
      <c r="C131" s="25">
        <v>0.024225333639374364</v>
      </c>
      <c r="D131" s="25"/>
      <c r="E131" s="24">
        <v>32945</v>
      </c>
      <c r="F131" s="25">
        <v>0.023891002783959923</v>
      </c>
      <c r="G131" s="25">
        <v>-0.00905372074836075</v>
      </c>
    </row>
    <row r="132" spans="1:7" ht="11.25">
      <c r="A132" s="18" t="s">
        <v>60</v>
      </c>
      <c r="B132" s="24">
        <v>12435</v>
      </c>
      <c r="C132" s="25">
        <v>0.009061000535571805</v>
      </c>
      <c r="D132" s="25"/>
      <c r="E132" s="24">
        <v>12554</v>
      </c>
      <c r="F132" s="25">
        <v>0.009103889784484228</v>
      </c>
      <c r="G132" s="25">
        <v>0.009569762766385104</v>
      </c>
    </row>
    <row r="133" spans="1:7" ht="11.25">
      <c r="A133" s="18" t="s">
        <v>61</v>
      </c>
      <c r="B133" s="24">
        <v>45681</v>
      </c>
      <c r="C133" s="25">
        <v>0.03328633417494617</v>
      </c>
      <c r="D133" s="25"/>
      <c r="E133" s="24">
        <v>45499</v>
      </c>
      <c r="F133" s="25">
        <v>0.03299489256844415</v>
      </c>
      <c r="G133" s="25">
        <v>-0.003984150959917665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11684</v>
      </c>
      <c r="C135" s="25">
        <v>0.008513770024738316</v>
      </c>
      <c r="D135" s="25"/>
      <c r="E135" s="24">
        <v>11429</v>
      </c>
      <c r="F135" s="25">
        <v>0.008288064070963058</v>
      </c>
      <c r="G135" s="25">
        <v>-0.021824717562478613</v>
      </c>
    </row>
    <row r="136" spans="1:7" ht="11.25">
      <c r="A136" s="18" t="s">
        <v>64</v>
      </c>
      <c r="B136" s="24">
        <v>21458</v>
      </c>
      <c r="C136" s="25">
        <v>0.01563578202591876</v>
      </c>
      <c r="D136" s="25"/>
      <c r="E136" s="24">
        <v>20705</v>
      </c>
      <c r="F136" s="25">
        <v>0.015014819020849604</v>
      </c>
      <c r="G136" s="25">
        <v>-0.03509180725137473</v>
      </c>
    </row>
    <row r="137" spans="1:7" ht="11.25">
      <c r="A137" s="18" t="s">
        <v>65</v>
      </c>
      <c r="B137" s="24">
        <v>12539</v>
      </c>
      <c r="C137" s="25">
        <v>0.009136782124289092</v>
      </c>
      <c r="D137" s="25"/>
      <c r="E137" s="24">
        <v>13365</v>
      </c>
      <c r="F137" s="25">
        <v>0.009692009476631487</v>
      </c>
      <c r="G137" s="25">
        <v>0.06587447164845672</v>
      </c>
    </row>
    <row r="138" spans="1:7" ht="11.25">
      <c r="A138" s="18" t="s">
        <v>61</v>
      </c>
      <c r="B138" s="24">
        <v>45681</v>
      </c>
      <c r="C138" s="25">
        <v>0.03328633417494617</v>
      </c>
      <c r="D138" s="25"/>
      <c r="E138" s="24">
        <v>45499</v>
      </c>
      <c r="F138" s="25">
        <v>0.03299489256844415</v>
      </c>
      <c r="G138" s="25">
        <v>-0.003984150959917665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15075</v>
      </c>
      <c r="C140" s="25">
        <v>0.010984687018395252</v>
      </c>
      <c r="D140" s="25"/>
      <c r="E140" s="24">
        <v>14226</v>
      </c>
      <c r="F140" s="25">
        <v>0.01031638808937969</v>
      </c>
      <c r="G140" s="25">
        <v>-0.056318407960199046</v>
      </c>
    </row>
    <row r="141" spans="1:7" ht="11.25">
      <c r="A141" s="23" t="s">
        <v>99</v>
      </c>
      <c r="B141" s="24">
        <v>13358</v>
      </c>
      <c r="C141" s="25">
        <v>0.00973356213543773</v>
      </c>
      <c r="D141" s="25"/>
      <c r="E141" s="24">
        <v>13791</v>
      </c>
      <c r="F141" s="25">
        <v>0.010000935480151504</v>
      </c>
      <c r="G141" s="25">
        <v>0.03241503219044772</v>
      </c>
    </row>
    <row r="142" spans="1:7" ht="11.25">
      <c r="A142" s="23" t="s">
        <v>87</v>
      </c>
      <c r="B142" s="24">
        <v>12125</v>
      </c>
      <c r="C142" s="25">
        <v>0.008835113107664506</v>
      </c>
      <c r="D142" s="25"/>
      <c r="E142" s="24">
        <v>12447</v>
      </c>
      <c r="F142" s="25">
        <v>0.009026295694398214</v>
      </c>
      <c r="G142" s="25">
        <v>0.026556701030927776</v>
      </c>
    </row>
    <row r="143" spans="1:7" ht="11.25">
      <c r="A143" s="23" t="s">
        <v>88</v>
      </c>
      <c r="B143" s="24">
        <v>1751</v>
      </c>
      <c r="C143" s="25">
        <v>0.0012758996331150969</v>
      </c>
      <c r="D143" s="25"/>
      <c r="E143" s="24">
        <v>1604</v>
      </c>
      <c r="F143" s="25">
        <v>0.0011631861728781823</v>
      </c>
      <c r="G143" s="25">
        <v>-0.08395202741290686</v>
      </c>
    </row>
    <row r="144" spans="1:7" ht="11.25">
      <c r="A144" s="23" t="s">
        <v>89</v>
      </c>
      <c r="B144" s="24">
        <v>1984</v>
      </c>
      <c r="C144" s="25">
        <v>0.0014456795386067118</v>
      </c>
      <c r="D144" s="25"/>
      <c r="E144" s="24">
        <v>2080</v>
      </c>
      <c r="F144" s="25">
        <v>0.0015083710969991393</v>
      </c>
      <c r="G144" s="25">
        <v>0.048387096774193505</v>
      </c>
    </row>
    <row r="145" spans="1:7" ht="11.25">
      <c r="A145" s="23" t="s">
        <v>90</v>
      </c>
      <c r="B145" s="24">
        <v>1388</v>
      </c>
      <c r="C145" s="25">
        <v>0.001011392741726873</v>
      </c>
      <c r="D145" s="25"/>
      <c r="E145" s="24">
        <v>1351</v>
      </c>
      <c r="F145" s="25">
        <v>0.0009797160346374217</v>
      </c>
      <c r="G145" s="25">
        <v>-0.026657060518731956</v>
      </c>
    </row>
    <row r="146" spans="1:7" ht="11.25">
      <c r="A146" s="22" t="s">
        <v>61</v>
      </c>
      <c r="B146" s="24">
        <v>45681</v>
      </c>
      <c r="C146" s="25">
        <v>0.001011392741726873</v>
      </c>
      <c r="D146" s="25"/>
      <c r="E146" s="24">
        <v>45499</v>
      </c>
      <c r="F146" s="25">
        <v>0.0009797160346374217</v>
      </c>
      <c r="G146" s="25">
        <v>-0.003984150959917665</v>
      </c>
    </row>
    <row r="147" spans="1:7" ht="11.25">
      <c r="A147" s="22" t="s">
        <v>69</v>
      </c>
      <c r="G147" s="20"/>
    </row>
    <row r="148" spans="1:7" ht="11.25">
      <c r="A148" s="23" t="s">
        <v>79</v>
      </c>
      <c r="B148" s="18">
        <v>260</v>
      </c>
      <c r="E148" s="18">
        <v>208</v>
      </c>
      <c r="G148" s="25">
        <v>-0.2</v>
      </c>
    </row>
    <row r="149" spans="1:7" ht="11.25">
      <c r="A149" s="23" t="s">
        <v>70</v>
      </c>
      <c r="B149" s="18">
        <v>269</v>
      </c>
      <c r="C149" s="27">
        <v>0.009804278893465029</v>
      </c>
      <c r="E149" s="18">
        <v>145</v>
      </c>
      <c r="F149" s="27">
        <v>0.00651509705248023</v>
      </c>
      <c r="G149" s="25">
        <v>-0.4609665427509294</v>
      </c>
    </row>
    <row r="150" spans="1:7" ht="11.25">
      <c r="A150" s="23" t="s">
        <v>71</v>
      </c>
      <c r="B150" s="18">
        <v>75</v>
      </c>
      <c r="C150" s="27">
        <v>0.0027335350074716622</v>
      </c>
      <c r="E150" s="18">
        <v>58</v>
      </c>
      <c r="F150" s="27">
        <v>0.002606038820992092</v>
      </c>
      <c r="G150" s="25">
        <v>-0.22666666666666668</v>
      </c>
    </row>
    <row r="151" spans="1:7" ht="11.25">
      <c r="A151" s="23" t="s">
        <v>72</v>
      </c>
      <c r="B151" s="18">
        <v>1</v>
      </c>
      <c r="C151" s="27">
        <v>3.64471334329555E-05</v>
      </c>
      <c r="E151" s="18">
        <v>1</v>
      </c>
      <c r="F151" s="27">
        <v>4.4931703810208485E-05</v>
      </c>
      <c r="G151" s="25">
        <v>0</v>
      </c>
    </row>
    <row r="152" spans="1:7" ht="12" thickBot="1">
      <c r="A152" s="28" t="s">
        <v>73</v>
      </c>
      <c r="B152" s="29">
        <v>345</v>
      </c>
      <c r="C152" s="30">
        <v>0.012574261034369648</v>
      </c>
      <c r="D152" s="29"/>
      <c r="E152" s="29">
        <v>204</v>
      </c>
      <c r="F152" s="30">
        <v>0.00916606757728253</v>
      </c>
      <c r="G152" s="31">
        <v>-0.408695652173913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B59:C59"/>
    <mergeCell ref="E59:F59"/>
    <mergeCell ref="A105:G105"/>
    <mergeCell ref="A107:G107"/>
    <mergeCell ref="A108:G108"/>
    <mergeCell ref="B110:C110"/>
    <mergeCell ref="E110:F110"/>
    <mergeCell ref="A104:G104"/>
    <mergeCell ref="A54:G54"/>
    <mergeCell ref="A53:G53"/>
    <mergeCell ref="A2:G2"/>
    <mergeCell ref="A3:G3"/>
    <mergeCell ref="A4:G4"/>
    <mergeCell ref="E6:F6"/>
    <mergeCell ref="B6:C6"/>
    <mergeCell ref="A56:G56"/>
    <mergeCell ref="A57:G57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91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131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7" t="s">
        <v>128</v>
      </c>
      <c r="C6" s="95"/>
      <c r="D6" s="49"/>
      <c r="E6" s="97" t="s">
        <v>132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92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1381314</v>
      </c>
      <c r="C10" s="25">
        <v>0.49795025234318674</v>
      </c>
      <c r="D10" s="25"/>
      <c r="E10" s="24">
        <v>1378971</v>
      </c>
      <c r="F10" s="25">
        <v>0.4981268375360734</v>
      </c>
      <c r="G10" s="25">
        <v>-0.0016962109990921181</v>
      </c>
      <c r="H10" s="26"/>
      <c r="I10" s="26"/>
    </row>
    <row r="11" spans="1:9" ht="11.25">
      <c r="A11" s="23" t="s">
        <v>44</v>
      </c>
      <c r="B11" s="24">
        <v>1392686</v>
      </c>
      <c r="C11" s="25">
        <v>0.5020497476568133</v>
      </c>
      <c r="D11" s="25"/>
      <c r="E11" s="24">
        <v>1389342</v>
      </c>
      <c r="F11" s="25">
        <v>0.5018731624639265</v>
      </c>
      <c r="G11" s="25">
        <v>-0.0024011155421969077</v>
      </c>
      <c r="H11" s="26"/>
      <c r="I11" s="26"/>
    </row>
    <row r="12" spans="1:9" ht="11.25">
      <c r="A12" s="23" t="s">
        <v>45</v>
      </c>
      <c r="B12" s="24">
        <v>2774000</v>
      </c>
      <c r="C12" s="25">
        <v>1</v>
      </c>
      <c r="D12" s="25"/>
      <c r="E12" s="24">
        <v>2768313</v>
      </c>
      <c r="F12" s="25">
        <v>1</v>
      </c>
      <c r="G12" s="25">
        <v>-0.0020501081470800653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1587407</v>
      </c>
      <c r="C14" s="25">
        <v>0.572244772891132</v>
      </c>
      <c r="D14" s="25"/>
      <c r="E14" s="24">
        <v>1584247</v>
      </c>
      <c r="F14" s="25">
        <v>0.5722788571957</v>
      </c>
      <c r="G14" s="25">
        <v>-0.0019906677997514333</v>
      </c>
      <c r="H14" s="26"/>
      <c r="I14" s="26"/>
    </row>
    <row r="15" spans="1:9" ht="11.25">
      <c r="A15" s="23" t="s">
        <v>49</v>
      </c>
      <c r="B15" s="24">
        <v>200806</v>
      </c>
      <c r="C15" s="25">
        <v>0.0723886085075703</v>
      </c>
      <c r="D15" s="25"/>
      <c r="E15" s="24">
        <v>200519</v>
      </c>
      <c r="F15" s="25">
        <v>0.07243364460593871</v>
      </c>
      <c r="G15" s="25">
        <v>-0.0014292401621465167</v>
      </c>
      <c r="H15" s="26"/>
      <c r="I15" s="26"/>
    </row>
    <row r="16" spans="1:9" ht="11.25">
      <c r="A16" s="23" t="s">
        <v>48</v>
      </c>
      <c r="B16" s="24">
        <v>193336</v>
      </c>
      <c r="C16" s="25">
        <v>0.0696957462148522</v>
      </c>
      <c r="D16" s="25"/>
      <c r="E16" s="24">
        <v>192828</v>
      </c>
      <c r="F16" s="25">
        <v>0.06965541829988155</v>
      </c>
      <c r="G16" s="25">
        <v>-0.0026275499648280576</v>
      </c>
      <c r="H16" s="26"/>
      <c r="I16" s="26"/>
    </row>
    <row r="17" spans="1:9" ht="11.25">
      <c r="A17" s="23" t="s">
        <v>76</v>
      </c>
      <c r="B17" s="24">
        <v>170470</v>
      </c>
      <c r="C17" s="25">
        <v>0.06145277577505407</v>
      </c>
      <c r="D17" s="25"/>
      <c r="E17" s="24">
        <v>170081</v>
      </c>
      <c r="F17" s="25">
        <v>0.061438500631973335</v>
      </c>
      <c r="G17" s="25">
        <v>-0.002281926438669535</v>
      </c>
      <c r="H17" s="26"/>
      <c r="I17" s="26"/>
    </row>
    <row r="18" spans="1:9" ht="11.25">
      <c r="A18" s="23" t="s">
        <v>50</v>
      </c>
      <c r="B18" s="24">
        <v>621981</v>
      </c>
      <c r="C18" s="25">
        <v>0.2242180966113915</v>
      </c>
      <c r="D18" s="25"/>
      <c r="E18" s="24">
        <v>620638</v>
      </c>
      <c r="F18" s="25">
        <v>0.22419357926650635</v>
      </c>
      <c r="G18" s="25">
        <v>-0.002159229944323049</v>
      </c>
      <c r="H18" s="26"/>
      <c r="I18" s="26"/>
    </row>
    <row r="19" spans="1:7" ht="11.25">
      <c r="A19" s="23" t="s">
        <v>51</v>
      </c>
      <c r="B19" s="24">
        <v>2774000</v>
      </c>
      <c r="C19" s="25">
        <v>1</v>
      </c>
      <c r="D19" s="25"/>
      <c r="E19" s="24">
        <v>2768313</v>
      </c>
      <c r="F19" s="25">
        <v>1</v>
      </c>
      <c r="G19" s="25">
        <v>-0.0020501081470800653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1175789</v>
      </c>
      <c r="C21" s="25">
        <v>0.85121051404677</v>
      </c>
      <c r="D21" s="25"/>
      <c r="E21" s="24">
        <v>1172127</v>
      </c>
      <c r="F21" s="25">
        <v>0.8500011965443798</v>
      </c>
      <c r="G21" s="25">
        <v>-0.003114504388117223</v>
      </c>
      <c r="H21" s="26"/>
      <c r="I21" s="26"/>
    </row>
    <row r="22" spans="1:9" ht="11.25">
      <c r="A22" s="23" t="s">
        <v>54</v>
      </c>
      <c r="B22" s="24">
        <v>47884</v>
      </c>
      <c r="C22" s="25">
        <v>0.0346655430988175</v>
      </c>
      <c r="D22" s="25"/>
      <c r="E22" s="24">
        <v>48535</v>
      </c>
      <c r="F22" s="25">
        <v>0.03519653422733328</v>
      </c>
      <c r="G22" s="25">
        <v>0.013595355442318935</v>
      </c>
      <c r="H22" s="26"/>
      <c r="I22" s="26"/>
    </row>
    <row r="23" spans="1:9" ht="11.25">
      <c r="A23" s="23" t="s">
        <v>55</v>
      </c>
      <c r="B23" s="24">
        <v>91444</v>
      </c>
      <c r="C23" s="25">
        <v>0.06620073350447472</v>
      </c>
      <c r="D23" s="25"/>
      <c r="E23" s="24">
        <v>91420</v>
      </c>
      <c r="F23" s="25">
        <v>0.06629581042676025</v>
      </c>
      <c r="G23" s="25">
        <v>-0.0002624557105987968</v>
      </c>
      <c r="H23" s="26"/>
      <c r="I23" s="26"/>
    </row>
    <row r="24" spans="1:9" ht="11.25">
      <c r="A24" s="23" t="s">
        <v>56</v>
      </c>
      <c r="B24" s="24">
        <v>66197</v>
      </c>
      <c r="C24" s="25">
        <v>0.047923209349937816</v>
      </c>
      <c r="D24" s="25"/>
      <c r="E24" s="24">
        <v>66889</v>
      </c>
      <c r="F24" s="25">
        <v>0.048506458801526646</v>
      </c>
      <c r="G24" s="25">
        <v>0.010453645935616374</v>
      </c>
      <c r="H24" s="24"/>
      <c r="I24" s="26"/>
    </row>
    <row r="25" spans="1:9" ht="11.25">
      <c r="A25" s="23" t="s">
        <v>57</v>
      </c>
      <c r="B25" s="24">
        <v>1381314</v>
      </c>
      <c r="C25" s="25">
        <v>1</v>
      </c>
      <c r="D25" s="25"/>
      <c r="E25" s="24">
        <v>1378971</v>
      </c>
      <c r="F25" s="25">
        <v>1</v>
      </c>
      <c r="G25" s="25">
        <v>-0.0016962109990921181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898072</v>
      </c>
      <c r="C27" s="25">
        <v>0.6501577483468639</v>
      </c>
      <c r="D27" s="25"/>
      <c r="E27" s="24">
        <v>896341</v>
      </c>
      <c r="F27" s="25">
        <v>0.6500071430073584</v>
      </c>
      <c r="G27" s="25">
        <v>-0.001927462386089318</v>
      </c>
      <c r="H27" s="26"/>
      <c r="I27" s="26"/>
    </row>
    <row r="28" spans="1:9" ht="11.25">
      <c r="A28" s="18" t="s">
        <v>60</v>
      </c>
      <c r="B28" s="24">
        <v>483242</v>
      </c>
      <c r="C28" s="25">
        <v>0.3498422516531361</v>
      </c>
      <c r="D28" s="25"/>
      <c r="E28" s="24">
        <v>482630</v>
      </c>
      <c r="F28" s="25">
        <v>0.3499928569926416</v>
      </c>
      <c r="G28" s="25">
        <v>-0.0012664462112150776</v>
      </c>
      <c r="H28" s="26"/>
      <c r="I28" s="26"/>
    </row>
    <row r="29" spans="1:9" ht="11.25">
      <c r="A29" s="18" t="s">
        <v>61</v>
      </c>
      <c r="B29" s="24">
        <v>1381314</v>
      </c>
      <c r="C29" s="25">
        <v>1</v>
      </c>
      <c r="D29" s="25"/>
      <c r="E29" s="24">
        <v>1378971</v>
      </c>
      <c r="F29" s="25">
        <v>1</v>
      </c>
      <c r="G29" s="25">
        <v>-0.0016962109990921181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691191</v>
      </c>
      <c r="C31" s="25">
        <v>0.5003865884223283</v>
      </c>
      <c r="D31" s="25"/>
      <c r="E31" s="24">
        <v>688528</v>
      </c>
      <c r="F31" s="25">
        <v>0.49930564167049196</v>
      </c>
      <c r="G31" s="25">
        <v>-0.003852770073684453</v>
      </c>
      <c r="H31" s="26"/>
      <c r="I31" s="26"/>
    </row>
    <row r="32" spans="1:9" ht="11.25">
      <c r="A32" s="18" t="s">
        <v>64</v>
      </c>
      <c r="B32" s="24">
        <v>547190</v>
      </c>
      <c r="C32" s="25">
        <v>0.3961373011494852</v>
      </c>
      <c r="D32" s="25"/>
      <c r="E32" s="24">
        <v>547020</v>
      </c>
      <c r="F32" s="25">
        <v>0.39668709494253324</v>
      </c>
      <c r="G32" s="25">
        <v>-0.0003106781922184165</v>
      </c>
      <c r="H32" s="26"/>
      <c r="I32" s="26"/>
    </row>
    <row r="33" spans="1:9" ht="11.25">
      <c r="A33" s="18" t="s">
        <v>65</v>
      </c>
      <c r="B33" s="24">
        <v>142933</v>
      </c>
      <c r="C33" s="25">
        <v>0.1034761104281865</v>
      </c>
      <c r="D33" s="25"/>
      <c r="E33" s="24">
        <v>143423</v>
      </c>
      <c r="F33" s="25">
        <v>0.10400726338697477</v>
      </c>
      <c r="G33" s="25">
        <v>0.0034281796366129047</v>
      </c>
      <c r="H33" s="26"/>
      <c r="I33" s="26"/>
    </row>
    <row r="34" spans="1:9" ht="11.25">
      <c r="A34" s="18" t="s">
        <v>61</v>
      </c>
      <c r="B34" s="24">
        <v>1381314</v>
      </c>
      <c r="C34" s="25">
        <v>1</v>
      </c>
      <c r="D34" s="25"/>
      <c r="E34" s="24">
        <v>1378971</v>
      </c>
      <c r="F34" s="25">
        <v>1</v>
      </c>
      <c r="G34" s="25">
        <v>-0.0016962109990921181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308077</v>
      </c>
      <c r="C36" s="25">
        <v>0.22303183780081864</v>
      </c>
      <c r="D36" s="25"/>
      <c r="E36" s="24">
        <v>306762</v>
      </c>
      <c r="F36" s="25">
        <v>0.2224571800277163</v>
      </c>
      <c r="G36" s="25">
        <v>-0.004268413416126493</v>
      </c>
      <c r="H36" s="26"/>
      <c r="I36" s="26"/>
    </row>
    <row r="37" spans="1:9" ht="11.25">
      <c r="A37" s="23" t="s">
        <v>103</v>
      </c>
      <c r="B37" s="24">
        <v>293768</v>
      </c>
      <c r="C37" s="25">
        <v>0.2126728607688042</v>
      </c>
      <c r="D37" s="25"/>
      <c r="E37" s="24">
        <v>293402</v>
      </c>
      <c r="F37" s="25">
        <v>0.21276879644314492</v>
      </c>
      <c r="G37" s="25">
        <v>-0.0012458811034558037</v>
      </c>
      <c r="H37" s="26"/>
      <c r="I37" s="26"/>
    </row>
    <row r="38" spans="1:9" ht="11.25">
      <c r="A38" s="23" t="s">
        <v>114</v>
      </c>
      <c r="B38" s="24">
        <v>278433</v>
      </c>
      <c r="C38" s="25">
        <v>0.2015711127231028</v>
      </c>
      <c r="D38" s="25"/>
      <c r="E38" s="24">
        <v>276248</v>
      </c>
      <c r="F38" s="25">
        <v>0.20032908596337415</v>
      </c>
      <c r="G38" s="25">
        <v>-0.007847489342139746</v>
      </c>
      <c r="H38" s="26"/>
      <c r="I38" s="26"/>
    </row>
    <row r="39" spans="1:9" ht="11.25">
      <c r="A39" s="23" t="s">
        <v>105</v>
      </c>
      <c r="B39" s="24">
        <v>212995</v>
      </c>
      <c r="C39" s="25">
        <v>0.1541973801756878</v>
      </c>
      <c r="D39" s="25"/>
      <c r="E39" s="24">
        <v>213242</v>
      </c>
      <c r="F39" s="25">
        <v>0.15463849493571655</v>
      </c>
      <c r="G39" s="25">
        <v>0.0011596516350149688</v>
      </c>
      <c r="H39" s="26"/>
      <c r="I39" s="26"/>
    </row>
    <row r="40" spans="1:9" ht="11.25">
      <c r="A40" s="23" t="s">
        <v>108</v>
      </c>
      <c r="B40" s="24">
        <v>162342</v>
      </c>
      <c r="C40" s="25">
        <v>0.11752722407794318</v>
      </c>
      <c r="D40" s="25"/>
      <c r="E40" s="24">
        <v>163082</v>
      </c>
      <c r="F40" s="25">
        <v>0.1182635457888527</v>
      </c>
      <c r="G40" s="25">
        <v>0.0045582782028064095</v>
      </c>
      <c r="H40" s="26"/>
      <c r="I40" s="26"/>
    </row>
    <row r="41" spans="1:9" ht="11.25">
      <c r="A41" s="23" t="s">
        <v>115</v>
      </c>
      <c r="B41" s="24">
        <v>69856</v>
      </c>
      <c r="C41" s="25">
        <v>0.05057213638607876</v>
      </c>
      <c r="D41" s="25"/>
      <c r="E41" s="24">
        <v>69836</v>
      </c>
      <c r="F41" s="25">
        <v>0.0506435595817461</v>
      </c>
      <c r="G41" s="25">
        <v>-0.00028630325240497356</v>
      </c>
      <c r="H41" s="23"/>
      <c r="I41" s="26"/>
    </row>
    <row r="42" spans="1:9" ht="11.25">
      <c r="A42" s="23" t="s">
        <v>98</v>
      </c>
      <c r="B42" s="24">
        <v>14251</v>
      </c>
      <c r="C42" s="25">
        <v>0.010316988027342081</v>
      </c>
      <c r="D42" s="25"/>
      <c r="E42" s="24">
        <v>14226</v>
      </c>
      <c r="F42" s="25">
        <v>0.01031638808937969</v>
      </c>
      <c r="G42" s="25">
        <v>-0.0017542628587468023</v>
      </c>
      <c r="H42" s="26"/>
      <c r="I42" s="26"/>
    </row>
    <row r="43" spans="1:9" ht="11.25">
      <c r="A43" s="23" t="s">
        <v>67</v>
      </c>
      <c r="B43" s="24">
        <v>1339722</v>
      </c>
      <c r="C43" s="25">
        <v>0.9698895399597773</v>
      </c>
      <c r="D43" s="25"/>
      <c r="E43" s="24">
        <v>1336798</v>
      </c>
      <c r="F43" s="25">
        <v>0.9694170508299305</v>
      </c>
      <c r="G43" s="25">
        <v>-0.0021825423483379236</v>
      </c>
      <c r="H43" s="26"/>
      <c r="I43" s="26"/>
    </row>
    <row r="44" spans="1:9" ht="11.25">
      <c r="A44" s="23" t="s">
        <v>68</v>
      </c>
      <c r="B44" s="24">
        <v>41592</v>
      </c>
      <c r="C44" s="25">
        <v>0.03011046004022257</v>
      </c>
      <c r="D44" s="25"/>
      <c r="E44" s="24">
        <v>42173</v>
      </c>
      <c r="F44" s="25">
        <v>0.030582949170069568</v>
      </c>
      <c r="G44" s="25">
        <v>0.013969032506251144</v>
      </c>
      <c r="H44" s="26"/>
      <c r="I44" s="26"/>
    </row>
    <row r="45" spans="1:9" ht="11.25">
      <c r="A45" s="22" t="s">
        <v>61</v>
      </c>
      <c r="B45" s="24">
        <v>1381314</v>
      </c>
      <c r="C45" s="25">
        <v>1</v>
      </c>
      <c r="D45" s="25"/>
      <c r="E45" s="24">
        <v>1378971</v>
      </c>
      <c r="F45" s="25">
        <v>1</v>
      </c>
      <c r="G45" s="25">
        <v>-0.0016962109990921181</v>
      </c>
      <c r="H45" s="26"/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25089</v>
      </c>
      <c r="E47" s="18">
        <v>23920</v>
      </c>
      <c r="G47" s="25">
        <v>-0.04659412491530157</v>
      </c>
    </row>
    <row r="48" spans="1:7" ht="11.25">
      <c r="A48" s="23" t="s">
        <v>70</v>
      </c>
      <c r="B48" s="18">
        <v>16996</v>
      </c>
      <c r="C48" s="27">
        <v>0.7139076742134667</v>
      </c>
      <c r="E48" s="18">
        <v>16056</v>
      </c>
      <c r="F48" s="27">
        <v>0.7214234363767074</v>
      </c>
      <c r="G48" s="25">
        <v>-0.055307131089668116</v>
      </c>
    </row>
    <row r="49" spans="1:7" ht="11.25">
      <c r="A49" s="23" t="s">
        <v>71</v>
      </c>
      <c r="B49" s="18">
        <v>5923</v>
      </c>
      <c r="C49" s="27">
        <v>0.2487923719914311</v>
      </c>
      <c r="E49" s="18">
        <v>5432</v>
      </c>
      <c r="F49" s="27">
        <v>0.24406901509705248</v>
      </c>
      <c r="G49" s="25">
        <v>-0.08289718048286343</v>
      </c>
    </row>
    <row r="50" spans="1:7" ht="11.25">
      <c r="A50" s="23" t="s">
        <v>72</v>
      </c>
      <c r="B50" s="18">
        <v>888</v>
      </c>
      <c r="C50" s="27">
        <v>0.03729995379510228</v>
      </c>
      <c r="E50" s="18">
        <v>768</v>
      </c>
      <c r="F50" s="27">
        <v>0.03450754852624011</v>
      </c>
      <c r="G50" s="25">
        <v>-0.1351351351351351</v>
      </c>
    </row>
    <row r="51" spans="1:7" ht="12" thickBot="1">
      <c r="A51" s="28" t="s">
        <v>73</v>
      </c>
      <c r="B51" s="29">
        <v>23807</v>
      </c>
      <c r="C51" s="30">
        <v>1</v>
      </c>
      <c r="D51" s="29"/>
      <c r="E51" s="29">
        <v>22256</v>
      </c>
      <c r="F51" s="30">
        <v>1</v>
      </c>
      <c r="G51" s="31">
        <v>-0.06514890578401311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 t="s">
        <v>75</v>
      </c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131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128</v>
      </c>
      <c r="C59" s="95"/>
      <c r="D59" s="49"/>
      <c r="E59" s="95" t="s">
        <v>132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92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1335836</v>
      </c>
      <c r="C63" s="25">
        <v>0.48155587599134825</v>
      </c>
      <c r="D63" s="25"/>
      <c r="E63" s="24">
        <v>1333472</v>
      </c>
      <c r="F63" s="25">
        <v>0.4816911960461118</v>
      </c>
      <c r="G63" s="25">
        <v>-0.0017696783138050343</v>
      </c>
    </row>
    <row r="64" spans="1:7" ht="11.25">
      <c r="A64" s="23" t="s">
        <v>44</v>
      </c>
      <c r="B64" s="24">
        <v>1324793</v>
      </c>
      <c r="C64" s="25">
        <v>0.47757498197548665</v>
      </c>
      <c r="D64" s="25"/>
      <c r="E64" s="24">
        <v>1321233</v>
      </c>
      <c r="F64" s="25">
        <v>0.47727009192963366</v>
      </c>
      <c r="G64" s="25">
        <v>-0.0026872122663691433</v>
      </c>
    </row>
    <row r="65" spans="1:7" ht="11.25">
      <c r="A65" s="23" t="s">
        <v>45</v>
      </c>
      <c r="B65" s="24">
        <v>2660629</v>
      </c>
      <c r="C65" s="25">
        <v>0.959130857966835</v>
      </c>
      <c r="D65" s="25"/>
      <c r="E65" s="24">
        <v>2654705</v>
      </c>
      <c r="F65" s="25">
        <v>0.9589612879757454</v>
      </c>
      <c r="G65" s="25">
        <v>-0.002226541167520968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1568982</v>
      </c>
      <c r="C67" s="25">
        <v>0.5656027397260274</v>
      </c>
      <c r="D67" s="25"/>
      <c r="E67" s="24">
        <v>1565743</v>
      </c>
      <c r="F67" s="25">
        <v>0.5655946419353592</v>
      </c>
      <c r="G67" s="25">
        <v>-0.002064395894917803</v>
      </c>
    </row>
    <row r="68" spans="1:7" ht="11.25">
      <c r="A68" s="23" t="s">
        <v>48</v>
      </c>
      <c r="B68" s="24">
        <v>191293</v>
      </c>
      <c r="C68" s="25">
        <v>0.06895926459985581</v>
      </c>
      <c r="D68" s="25"/>
      <c r="E68" s="24">
        <v>190783</v>
      </c>
      <c r="F68" s="25">
        <v>0.06891670125451854</v>
      </c>
      <c r="G68" s="25">
        <v>-0.002666067237170222</v>
      </c>
    </row>
    <row r="69" spans="1:7" ht="11.25">
      <c r="A69" s="23" t="s">
        <v>49</v>
      </c>
      <c r="B69" s="24">
        <v>191969</v>
      </c>
      <c r="C69" s="25">
        <v>0.06920295602018746</v>
      </c>
      <c r="D69" s="25"/>
      <c r="E69" s="24">
        <v>191658</v>
      </c>
      <c r="F69" s="25">
        <v>0.06923277822991837</v>
      </c>
      <c r="G69" s="25">
        <v>-0.0016200532377623755</v>
      </c>
    </row>
    <row r="70" spans="1:7" ht="11.25">
      <c r="A70" s="23" t="s">
        <v>76</v>
      </c>
      <c r="B70" s="24">
        <v>132018</v>
      </c>
      <c r="C70" s="25">
        <v>0.04759120403749099</v>
      </c>
      <c r="D70" s="25"/>
      <c r="E70" s="24">
        <v>131499</v>
      </c>
      <c r="F70" s="25">
        <v>0.04750149278640096</v>
      </c>
      <c r="G70" s="25">
        <v>-0.0039312820978957275</v>
      </c>
    </row>
    <row r="71" spans="1:7" ht="11.25">
      <c r="A71" s="23" t="s">
        <v>50</v>
      </c>
      <c r="B71" s="24">
        <v>576367</v>
      </c>
      <c r="C71" s="25">
        <v>0.20777469358327325</v>
      </c>
      <c r="D71" s="25"/>
      <c r="E71" s="24">
        <v>575022</v>
      </c>
      <c r="F71" s="25">
        <v>0.20771567376954847</v>
      </c>
      <c r="G71" s="25">
        <v>-0.002333582595811401</v>
      </c>
    </row>
    <row r="72" spans="1:7" ht="11.25">
      <c r="A72" s="23" t="s">
        <v>51</v>
      </c>
      <c r="B72" s="24">
        <v>2660629</v>
      </c>
      <c r="C72" s="25">
        <v>0.9591308579668348</v>
      </c>
      <c r="D72" s="25"/>
      <c r="E72" s="24">
        <v>2654705</v>
      </c>
      <c r="F72" s="25">
        <v>0.9589612879757455</v>
      </c>
      <c r="G72" s="25">
        <v>-0.002226541167520968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1145853</v>
      </c>
      <c r="C74" s="25">
        <v>0.8295383960489795</v>
      </c>
      <c r="D74" s="25"/>
      <c r="E74" s="24">
        <v>1142277</v>
      </c>
      <c r="F74" s="25">
        <v>0.8283546209456182</v>
      </c>
      <c r="G74" s="25">
        <v>-0.0031208191626674875</v>
      </c>
    </row>
    <row r="75" spans="1:7" ht="11.25">
      <c r="A75" s="23" t="s">
        <v>54</v>
      </c>
      <c r="B75" s="24">
        <v>47644</v>
      </c>
      <c r="C75" s="25">
        <v>0.03449179549327669</v>
      </c>
      <c r="D75" s="25"/>
      <c r="E75" s="24">
        <v>48289</v>
      </c>
      <c r="F75" s="25">
        <v>0.03501814033797665</v>
      </c>
      <c r="G75" s="25">
        <v>0.013537906137184086</v>
      </c>
    </row>
    <row r="76" spans="1:7" ht="11.25">
      <c r="A76" s="23" t="s">
        <v>55</v>
      </c>
      <c r="B76" s="24">
        <v>78804</v>
      </c>
      <c r="C76" s="25">
        <v>0.05705002627932534</v>
      </c>
      <c r="D76" s="25"/>
      <c r="E76" s="24">
        <v>78756</v>
      </c>
      <c r="F76" s="25">
        <v>0.057112151016953945</v>
      </c>
      <c r="G76" s="25">
        <v>-0.000609106136744364</v>
      </c>
    </row>
    <row r="77" spans="1:7" ht="11.25">
      <c r="A77" s="23" t="s">
        <v>56</v>
      </c>
      <c r="B77" s="24">
        <v>63535</v>
      </c>
      <c r="C77" s="25">
        <v>0.04599605882514765</v>
      </c>
      <c r="D77" s="25"/>
      <c r="E77" s="24">
        <v>64150</v>
      </c>
      <c r="F77" s="25">
        <v>0.04652019513100711</v>
      </c>
      <c r="G77" s="25">
        <v>0.009679704100102215</v>
      </c>
    </row>
    <row r="78" spans="1:7" ht="11.25">
      <c r="A78" s="23" t="s">
        <v>57</v>
      </c>
      <c r="B78" s="24">
        <v>1335836</v>
      </c>
      <c r="C78" s="25">
        <v>0.9670762766467291</v>
      </c>
      <c r="D78" s="25"/>
      <c r="E78" s="24">
        <v>1333472</v>
      </c>
      <c r="F78" s="25">
        <v>0.967005107431556</v>
      </c>
      <c r="G78" s="25">
        <v>-0.0017696783138050343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865141</v>
      </c>
      <c r="C80" s="25">
        <v>0.6263174050215954</v>
      </c>
      <c r="D80" s="25"/>
      <c r="E80" s="24">
        <v>863396</v>
      </c>
      <c r="F80" s="25">
        <v>0.6261161402233985</v>
      </c>
      <c r="G80" s="25">
        <v>-0.00201701225580575</v>
      </c>
    </row>
    <row r="81" spans="1:7" ht="11.25">
      <c r="A81" s="18" t="s">
        <v>60</v>
      </c>
      <c r="B81" s="24">
        <v>470695</v>
      </c>
      <c r="C81" s="25">
        <v>0.34075887162513374</v>
      </c>
      <c r="D81" s="25"/>
      <c r="E81" s="24">
        <v>470076</v>
      </c>
      <c r="F81" s="25">
        <v>0.34088896720815737</v>
      </c>
      <c r="G81" s="25">
        <v>-0.0013150766419868232</v>
      </c>
    </row>
    <row r="82" spans="1:7" ht="11.25">
      <c r="A82" s="18" t="s">
        <v>61</v>
      </c>
      <c r="B82" s="24">
        <v>1335836</v>
      </c>
      <c r="C82" s="25">
        <v>0.9670762766467291</v>
      </c>
      <c r="D82" s="25"/>
      <c r="E82" s="24">
        <v>1333472</v>
      </c>
      <c r="F82" s="25">
        <v>0.9670051074315558</v>
      </c>
      <c r="G82" s="25">
        <v>-0.0017696783138050343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679754</v>
      </c>
      <c r="C84" s="25">
        <v>0.49210679106995225</v>
      </c>
      <c r="D84" s="25"/>
      <c r="E84" s="24">
        <v>677099</v>
      </c>
      <c r="F84" s="25">
        <v>0.4910175775995289</v>
      </c>
      <c r="G84" s="25">
        <v>-0.0039058247542492763</v>
      </c>
    </row>
    <row r="85" spans="1:7" ht="11.25">
      <c r="A85" s="18" t="s">
        <v>64</v>
      </c>
      <c r="B85" s="24">
        <v>526450</v>
      </c>
      <c r="C85" s="25">
        <v>0.38112261223733346</v>
      </c>
      <c r="D85" s="25"/>
      <c r="E85" s="24">
        <v>526315</v>
      </c>
      <c r="F85" s="25">
        <v>0.3816722759216836</v>
      </c>
      <c r="G85" s="25">
        <v>-0.00025643460917468275</v>
      </c>
    </row>
    <row r="86" spans="1:7" ht="11.25">
      <c r="A86" s="18" t="s">
        <v>65</v>
      </c>
      <c r="B86" s="24">
        <v>129632</v>
      </c>
      <c r="C86" s="25">
        <v>0.09384687333944346</v>
      </c>
      <c r="D86" s="25"/>
      <c r="E86" s="24">
        <v>130058</v>
      </c>
      <c r="F86" s="25">
        <v>0.09431525391034329</v>
      </c>
      <c r="G86" s="25">
        <v>0.0032862256233028297</v>
      </c>
    </row>
    <row r="87" spans="1:7" ht="11.25">
      <c r="A87" s="18" t="s">
        <v>61</v>
      </c>
      <c r="B87" s="24">
        <v>1335836</v>
      </c>
      <c r="C87" s="25">
        <v>0.9670762766467291</v>
      </c>
      <c r="D87" s="25"/>
      <c r="E87" s="24">
        <v>1333472</v>
      </c>
      <c r="F87" s="25">
        <v>0.9670051074315558</v>
      </c>
      <c r="G87" s="25">
        <v>-0.0017696783138050343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24">
        <v>308077</v>
      </c>
      <c r="C89" s="25">
        <v>0.22303183780081864</v>
      </c>
      <c r="D89" s="25"/>
      <c r="E89" s="24">
        <v>306762</v>
      </c>
      <c r="F89" s="25">
        <v>0.2224571800277163</v>
      </c>
      <c r="G89" s="25">
        <v>-0.004268413416126493</v>
      </c>
    </row>
    <row r="90" spans="1:7" ht="11.25">
      <c r="A90" s="23" t="s">
        <v>103</v>
      </c>
      <c r="B90" s="24">
        <v>293768</v>
      </c>
      <c r="C90" s="25">
        <v>0.2126728607688042</v>
      </c>
      <c r="D90" s="25"/>
      <c r="E90" s="24">
        <v>293402</v>
      </c>
      <c r="F90" s="25">
        <v>0.21276879644314492</v>
      </c>
      <c r="G90" s="25">
        <v>-0.0012458811034558037</v>
      </c>
    </row>
    <row r="91" spans="1:7" ht="11.25">
      <c r="A91" s="23" t="s">
        <v>114</v>
      </c>
      <c r="B91" s="24">
        <v>278433</v>
      </c>
      <c r="C91" s="25">
        <v>0.2015711127231028</v>
      </c>
      <c r="D91" s="25"/>
      <c r="E91" s="24">
        <v>276248</v>
      </c>
      <c r="F91" s="25">
        <v>0.20032908596337415</v>
      </c>
      <c r="G91" s="25">
        <v>-0.007847489342139746</v>
      </c>
    </row>
    <row r="92" spans="1:7" ht="11.25">
      <c r="A92" s="23" t="s">
        <v>105</v>
      </c>
      <c r="B92" s="24">
        <v>212995</v>
      </c>
      <c r="C92" s="25">
        <v>0.1541973801756878</v>
      </c>
      <c r="D92" s="25"/>
      <c r="E92" s="24">
        <v>213242</v>
      </c>
      <c r="F92" s="25">
        <v>0.15463849493571655</v>
      </c>
      <c r="G92" s="25">
        <v>0.0011596516350149688</v>
      </c>
    </row>
    <row r="93" spans="1:7" ht="11.25">
      <c r="A93" s="23" t="s">
        <v>108</v>
      </c>
      <c r="B93" s="24">
        <v>162342</v>
      </c>
      <c r="C93" s="25">
        <v>0.11752722407794318</v>
      </c>
      <c r="D93" s="25"/>
      <c r="E93" s="24">
        <v>163082</v>
      </c>
      <c r="F93" s="25">
        <v>0.1182635457888527</v>
      </c>
      <c r="G93" s="25">
        <v>0.0045582782028064095</v>
      </c>
    </row>
    <row r="94" spans="1:7" ht="11.25">
      <c r="A94" s="23" t="s">
        <v>115</v>
      </c>
      <c r="B94" s="24">
        <v>69856</v>
      </c>
      <c r="C94" s="25">
        <v>0.05057213638607876</v>
      </c>
      <c r="D94" s="25"/>
      <c r="E94" s="24">
        <v>69836</v>
      </c>
      <c r="F94" s="25">
        <v>0.0506435595817461</v>
      </c>
      <c r="G94" s="25">
        <v>-0.00028630325240497356</v>
      </c>
    </row>
    <row r="95" spans="1:7" ht="11.25">
      <c r="A95" s="23" t="s">
        <v>119</v>
      </c>
      <c r="B95" s="24">
        <v>10365</v>
      </c>
      <c r="C95" s="25">
        <v>0.007503724714293781</v>
      </c>
      <c r="D95" s="25"/>
      <c r="E95" s="24">
        <v>10900</v>
      </c>
      <c r="F95" s="25">
        <v>0.007904444691005104</v>
      </c>
      <c r="G95" s="25">
        <v>0.051616015436565466</v>
      </c>
    </row>
    <row r="96" spans="1:7" ht="11.25">
      <c r="A96" s="22" t="s">
        <v>61</v>
      </c>
      <c r="B96" s="24">
        <v>1335836</v>
      </c>
      <c r="C96" s="25">
        <v>0.9670762766467291</v>
      </c>
      <c r="D96" s="25"/>
      <c r="E96" s="24">
        <v>1333472</v>
      </c>
      <c r="F96" s="25">
        <v>0.9670051074315559</v>
      </c>
      <c r="G96" s="25">
        <v>-0.0017696783138050343</v>
      </c>
    </row>
    <row r="97" spans="1:7" ht="11.25">
      <c r="A97" s="22" t="s">
        <v>69</v>
      </c>
      <c r="B97" s="24"/>
      <c r="G97" s="20"/>
    </row>
    <row r="98" spans="1:7" ht="11.25">
      <c r="A98" s="23" t="s">
        <v>79</v>
      </c>
      <c r="B98" s="24">
        <v>24893</v>
      </c>
      <c r="E98" s="18">
        <v>23712</v>
      </c>
      <c r="G98" s="25">
        <v>-0.04744305628088219</v>
      </c>
    </row>
    <row r="99" spans="1:7" ht="11.25">
      <c r="A99" s="23" t="s">
        <v>70</v>
      </c>
      <c r="B99" s="24">
        <v>16843</v>
      </c>
      <c r="C99" s="27">
        <v>0.7074809929852565</v>
      </c>
      <c r="E99" s="18">
        <v>15911</v>
      </c>
      <c r="F99" s="27">
        <v>0.7149083393242271</v>
      </c>
      <c r="G99" s="25">
        <v>-0.05533456035148132</v>
      </c>
    </row>
    <row r="100" spans="1:7" ht="11.25">
      <c r="A100" s="23" t="s">
        <v>71</v>
      </c>
      <c r="B100" s="24">
        <v>5802</v>
      </c>
      <c r="C100" s="27">
        <v>0.24370983324232368</v>
      </c>
      <c r="E100" s="18">
        <v>5374</v>
      </c>
      <c r="F100" s="27">
        <v>0.2414629762760604</v>
      </c>
      <c r="G100" s="25">
        <v>-0.07376766632195797</v>
      </c>
    </row>
    <row r="101" spans="1:7" ht="11.25">
      <c r="A101" s="23" t="s">
        <v>72</v>
      </c>
      <c r="B101" s="24">
        <v>888</v>
      </c>
      <c r="C101" s="27">
        <v>0.03729995379510228</v>
      </c>
      <c r="E101" s="18">
        <v>767</v>
      </c>
      <c r="F101" s="27">
        <v>0.0344626168224299</v>
      </c>
      <c r="G101" s="25">
        <v>-0.13626126126126126</v>
      </c>
    </row>
    <row r="102" spans="1:7" ht="12" thickBot="1">
      <c r="A102" s="28" t="s">
        <v>73</v>
      </c>
      <c r="B102" s="63">
        <v>23533</v>
      </c>
      <c r="C102" s="30">
        <v>0.9884907800226824</v>
      </c>
      <c r="D102" s="29"/>
      <c r="E102" s="29">
        <v>22052</v>
      </c>
      <c r="F102" s="30">
        <v>0.9908339324227174</v>
      </c>
      <c r="G102" s="31">
        <v>-0.06293290273233332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2.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131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128</v>
      </c>
      <c r="C110" s="95"/>
      <c r="D110" s="49"/>
      <c r="E110" s="95" t="s">
        <v>132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92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45478</v>
      </c>
      <c r="C114" s="25">
        <v>0.0163943763518385</v>
      </c>
      <c r="D114" s="25"/>
      <c r="E114" s="24">
        <v>45499</v>
      </c>
      <c r="F114" s="25">
        <v>0.016435641489961576</v>
      </c>
      <c r="G114" s="25">
        <v>0.00046176173094680806</v>
      </c>
    </row>
    <row r="115" spans="1:7" ht="11.25">
      <c r="A115" s="23" t="s">
        <v>44</v>
      </c>
      <c r="B115" s="24">
        <v>67893</v>
      </c>
      <c r="C115" s="25">
        <v>0.024474765681326605</v>
      </c>
      <c r="D115" s="25"/>
      <c r="E115" s="24">
        <v>68109</v>
      </c>
      <c r="F115" s="25">
        <v>0.024603070534292906</v>
      </c>
      <c r="G115" s="25">
        <v>0.0031814767354514384</v>
      </c>
    </row>
    <row r="116" spans="1:7" ht="11.25">
      <c r="A116" s="23" t="s">
        <v>45</v>
      </c>
      <c r="B116" s="24">
        <v>113371</v>
      </c>
      <c r="C116" s="25">
        <v>0.04086914203316511</v>
      </c>
      <c r="D116" s="25"/>
      <c r="E116" s="24">
        <v>113608</v>
      </c>
      <c r="F116" s="25">
        <v>0.04103871202425448</v>
      </c>
      <c r="G116" s="25">
        <v>0.002090481692849089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18425</v>
      </c>
      <c r="C118" s="25">
        <v>0.006642033165104542</v>
      </c>
      <c r="D118" s="25"/>
      <c r="E118" s="24">
        <v>18504</v>
      </c>
      <c r="F118" s="25">
        <v>0.006684215260340865</v>
      </c>
      <c r="G118" s="25">
        <v>0.004287652645861506</v>
      </c>
    </row>
    <row r="119" spans="1:7" ht="11.25">
      <c r="A119" s="23" t="s">
        <v>49</v>
      </c>
      <c r="B119" s="24">
        <v>8837</v>
      </c>
      <c r="C119" s="25">
        <v>0.003185652487382841</v>
      </c>
      <c r="D119" s="25"/>
      <c r="E119" s="24">
        <v>8861</v>
      </c>
      <c r="F119" s="25">
        <v>0.0032008663760203417</v>
      </c>
      <c r="G119" s="25">
        <v>0.002715853796537271</v>
      </c>
    </row>
    <row r="120" spans="1:7" ht="11.25">
      <c r="A120" s="23" t="s">
        <v>48</v>
      </c>
      <c r="B120" s="24">
        <v>2043</v>
      </c>
      <c r="C120" s="25">
        <v>0.000736481614996395</v>
      </c>
      <c r="D120" s="25"/>
      <c r="E120" s="24">
        <v>2045</v>
      </c>
      <c r="F120" s="25">
        <v>0.0007387170453630063</v>
      </c>
      <c r="G120" s="25">
        <v>0.0009789525208028227</v>
      </c>
    </row>
    <row r="121" spans="1:7" ht="11.25">
      <c r="A121" s="23" t="s">
        <v>76</v>
      </c>
      <c r="B121" s="24">
        <v>38452</v>
      </c>
      <c r="C121" s="25">
        <v>0.013861571737563087</v>
      </c>
      <c r="D121" s="25"/>
      <c r="E121" s="24">
        <v>38582</v>
      </c>
      <c r="F121" s="25">
        <v>0.013937007845572376</v>
      </c>
      <c r="G121" s="25">
        <v>0.0033808384479350195</v>
      </c>
    </row>
    <row r="122" spans="1:7" ht="11.25">
      <c r="A122" s="23" t="s">
        <v>50</v>
      </c>
      <c r="B122" s="24">
        <v>45614</v>
      </c>
      <c r="C122" s="25">
        <v>0.01644340302811824</v>
      </c>
      <c r="D122" s="25"/>
      <c r="E122" s="24">
        <v>45616</v>
      </c>
      <c r="F122" s="25">
        <v>0.016477905496957896</v>
      </c>
      <c r="G122" s="25">
        <v>4.384618757402592E-05</v>
      </c>
    </row>
    <row r="123" spans="1:7" ht="11.25">
      <c r="A123" s="23" t="s">
        <v>51</v>
      </c>
      <c r="B123" s="24">
        <v>113371</v>
      </c>
      <c r="C123" s="25">
        <v>0.04086914203316511</v>
      </c>
      <c r="D123" s="25"/>
      <c r="E123" s="24">
        <v>113608</v>
      </c>
      <c r="F123" s="25">
        <v>0.041038712024254485</v>
      </c>
      <c r="G123" s="25">
        <v>0.002090481692849089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29936</v>
      </c>
      <c r="C125" s="25">
        <v>0.02167211799779051</v>
      </c>
      <c r="D125" s="25"/>
      <c r="E125" s="24">
        <v>29850</v>
      </c>
      <c r="F125" s="25">
        <v>0.021646575598761684</v>
      </c>
      <c r="G125" s="25">
        <v>-0.0028727952966328685</v>
      </c>
    </row>
    <row r="126" spans="1:7" ht="11.25">
      <c r="A126" s="23" t="s">
        <v>54</v>
      </c>
      <c r="B126" s="24">
        <v>240</v>
      </c>
      <c r="C126" s="25">
        <v>0.00017374760554081115</v>
      </c>
      <c r="D126" s="25"/>
      <c r="E126" s="24">
        <v>246</v>
      </c>
      <c r="F126" s="25">
        <v>0.00017839388935662897</v>
      </c>
      <c r="G126" s="25">
        <v>0.02499999999999991</v>
      </c>
    </row>
    <row r="127" spans="1:7" ht="11.25">
      <c r="A127" s="23" t="s">
        <v>55</v>
      </c>
      <c r="B127" s="24">
        <v>12640</v>
      </c>
      <c r="C127" s="25">
        <v>0.009150707225149386</v>
      </c>
      <c r="D127" s="25"/>
      <c r="E127" s="24">
        <v>12664</v>
      </c>
      <c r="F127" s="25">
        <v>0.009183659409806297</v>
      </c>
      <c r="G127" s="25">
        <v>0.0018987341772152</v>
      </c>
    </row>
    <row r="128" spans="1:7" ht="11.25">
      <c r="A128" s="23" t="s">
        <v>56</v>
      </c>
      <c r="B128" s="24">
        <v>2662</v>
      </c>
      <c r="C128" s="25">
        <v>0.0019271505247901637</v>
      </c>
      <c r="D128" s="25"/>
      <c r="E128" s="24">
        <v>2739</v>
      </c>
      <c r="F128" s="25">
        <v>0.0019862636705195395</v>
      </c>
      <c r="G128" s="25">
        <v>0.02892561983471076</v>
      </c>
    </row>
    <row r="129" spans="1:7" ht="11.25">
      <c r="A129" s="23" t="s">
        <v>57</v>
      </c>
      <c r="B129" s="24">
        <v>45478</v>
      </c>
      <c r="C129" s="25">
        <v>0.03292372335327087</v>
      </c>
      <c r="D129" s="25"/>
      <c r="E129" s="24">
        <v>45499</v>
      </c>
      <c r="F129" s="25">
        <v>0.03299489256844415</v>
      </c>
      <c r="G129" s="25">
        <v>0.00046176173094680806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32931</v>
      </c>
      <c r="C131" s="25">
        <v>0.023840343325268548</v>
      </c>
      <c r="D131" s="25"/>
      <c r="E131" s="24">
        <v>32945</v>
      </c>
      <c r="F131" s="25">
        <v>0.023891002783959923</v>
      </c>
      <c r="G131" s="25">
        <v>0.00042513133521615565</v>
      </c>
    </row>
    <row r="132" spans="1:7" ht="11.25">
      <c r="A132" s="18" t="s">
        <v>60</v>
      </c>
      <c r="B132" s="24">
        <v>12547</v>
      </c>
      <c r="C132" s="25">
        <v>0.009083380028002323</v>
      </c>
      <c r="D132" s="25"/>
      <c r="E132" s="24">
        <v>12554</v>
      </c>
      <c r="F132" s="25">
        <v>0.009103889784484228</v>
      </c>
      <c r="G132" s="25">
        <v>0.0005579022873993811</v>
      </c>
    </row>
    <row r="133" spans="1:7" ht="11.25">
      <c r="A133" s="18" t="s">
        <v>61</v>
      </c>
      <c r="B133" s="24">
        <v>45478</v>
      </c>
      <c r="C133" s="25">
        <v>0.03292372335327087</v>
      </c>
      <c r="D133" s="25"/>
      <c r="E133" s="24">
        <v>45499</v>
      </c>
      <c r="F133" s="25">
        <v>0.03299489256844415</v>
      </c>
      <c r="G133" s="25">
        <v>0.00046176173094680806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11437</v>
      </c>
      <c r="C135" s="25">
        <v>0.008279797352376071</v>
      </c>
      <c r="D135" s="25"/>
      <c r="E135" s="24">
        <v>11429</v>
      </c>
      <c r="F135" s="25">
        <v>0.008288064070963058</v>
      </c>
      <c r="G135" s="25">
        <v>-0.0006994841304538424</v>
      </c>
    </row>
    <row r="136" spans="1:7" ht="11.25">
      <c r="A136" s="18" t="s">
        <v>64</v>
      </c>
      <c r="B136" s="24">
        <v>20740</v>
      </c>
      <c r="C136" s="25">
        <v>0.015014688912151762</v>
      </c>
      <c r="D136" s="25"/>
      <c r="E136" s="24">
        <v>20705</v>
      </c>
      <c r="F136" s="25">
        <v>0.015014819020849604</v>
      </c>
      <c r="G136" s="25">
        <v>-0.0016875602700096026</v>
      </c>
    </row>
    <row r="137" spans="1:7" ht="11.25">
      <c r="A137" s="18" t="s">
        <v>65</v>
      </c>
      <c r="B137" s="24">
        <v>13301</v>
      </c>
      <c r="C137" s="25">
        <v>0.009629237088743038</v>
      </c>
      <c r="D137" s="25"/>
      <c r="E137" s="24">
        <v>13365</v>
      </c>
      <c r="F137" s="25">
        <v>0.009692009476631487</v>
      </c>
      <c r="G137" s="25">
        <v>0.0048116682956169665</v>
      </c>
    </row>
    <row r="138" spans="1:7" ht="11.25">
      <c r="A138" s="18" t="s">
        <v>61</v>
      </c>
      <c r="B138" s="24">
        <v>45478</v>
      </c>
      <c r="C138" s="25">
        <v>0.03292372335327087</v>
      </c>
      <c r="D138" s="25"/>
      <c r="E138" s="24">
        <v>45499</v>
      </c>
      <c r="F138" s="25">
        <v>0.03299489256844415</v>
      </c>
      <c r="G138" s="25">
        <v>0.00046176173094680806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14251</v>
      </c>
      <c r="C140" s="25">
        <v>0.010316988027342081</v>
      </c>
      <c r="D140" s="25"/>
      <c r="E140" s="24">
        <v>14226</v>
      </c>
      <c r="F140" s="25">
        <v>0.01031638808937969</v>
      </c>
      <c r="G140" s="25">
        <v>-0.0017542628587468023</v>
      </c>
    </row>
    <row r="141" spans="1:7" ht="11.25">
      <c r="A141" s="23" t="s">
        <v>99</v>
      </c>
      <c r="B141" s="24">
        <v>13766</v>
      </c>
      <c r="C141" s="25">
        <v>0.00996587307447836</v>
      </c>
      <c r="D141" s="25"/>
      <c r="E141" s="24">
        <v>13791</v>
      </c>
      <c r="F141" s="25">
        <v>0.010000935480151504</v>
      </c>
      <c r="G141" s="25">
        <v>0.0018160685747494743</v>
      </c>
    </row>
    <row r="142" spans="1:7" ht="11.25">
      <c r="A142" s="23" t="s">
        <v>87</v>
      </c>
      <c r="B142" s="24">
        <v>12424</v>
      </c>
      <c r="C142" s="25">
        <v>0.008994334380162656</v>
      </c>
      <c r="D142" s="25"/>
      <c r="E142" s="24">
        <v>12447</v>
      </c>
      <c r="F142" s="25">
        <v>0.009026295694398214</v>
      </c>
      <c r="G142" s="25">
        <v>0.0018512556342562547</v>
      </c>
    </row>
    <row r="143" spans="1:7" ht="11.25">
      <c r="A143" s="23" t="s">
        <v>88</v>
      </c>
      <c r="B143" s="24">
        <v>1607</v>
      </c>
      <c r="C143" s="25">
        <v>0.0011633850087670145</v>
      </c>
      <c r="D143" s="25"/>
      <c r="E143" s="24">
        <v>1604</v>
      </c>
      <c r="F143" s="25">
        <v>0.0011631861728781823</v>
      </c>
      <c r="G143" s="25">
        <v>-0.0018668326073428831</v>
      </c>
    </row>
    <row r="144" spans="1:7" ht="11.25">
      <c r="A144" s="23" t="s">
        <v>89</v>
      </c>
      <c r="B144" s="24">
        <v>2083</v>
      </c>
      <c r="C144" s="25">
        <v>0.0015079844264229566</v>
      </c>
      <c r="D144" s="25"/>
      <c r="E144" s="24">
        <v>2080</v>
      </c>
      <c r="F144" s="25">
        <v>0.0015083710969991393</v>
      </c>
      <c r="G144" s="25">
        <v>-0.001440230436869916</v>
      </c>
    </row>
    <row r="145" spans="1:7" ht="11.25">
      <c r="A145" s="23" t="s">
        <v>90</v>
      </c>
      <c r="B145" s="24">
        <v>1347</v>
      </c>
      <c r="C145" s="25">
        <v>0.0009751584360978026</v>
      </c>
      <c r="D145" s="25"/>
      <c r="E145" s="24">
        <v>1351</v>
      </c>
      <c r="F145" s="25">
        <v>0.0009797160346374217</v>
      </c>
      <c r="G145" s="25">
        <v>0.0029695619896066283</v>
      </c>
    </row>
    <row r="146" spans="1:7" ht="11.25">
      <c r="A146" s="22" t="s">
        <v>61</v>
      </c>
      <c r="B146" s="24">
        <v>45478</v>
      </c>
      <c r="C146" s="25">
        <v>0.0009751584360978026</v>
      </c>
      <c r="D146" s="25"/>
      <c r="E146" s="24">
        <v>45499</v>
      </c>
      <c r="F146" s="25">
        <v>0.0009797160346374217</v>
      </c>
      <c r="G146" s="25">
        <v>0.00046176173094680806</v>
      </c>
    </row>
    <row r="147" spans="1:7" ht="11.25">
      <c r="A147" s="22" t="s">
        <v>69</v>
      </c>
      <c r="B147" s="24"/>
      <c r="G147" s="20"/>
    </row>
    <row r="148" spans="1:7" ht="11.25">
      <c r="A148" s="23" t="s">
        <v>79</v>
      </c>
      <c r="B148" s="24">
        <v>196</v>
      </c>
      <c r="E148" s="18">
        <v>208</v>
      </c>
      <c r="G148" s="25">
        <v>0.061224489795918435</v>
      </c>
    </row>
    <row r="149" spans="1:7" ht="11.25">
      <c r="A149" s="23" t="s">
        <v>70</v>
      </c>
      <c r="B149" s="24">
        <v>153</v>
      </c>
      <c r="C149" s="27">
        <v>0.00642668122821019</v>
      </c>
      <c r="E149" s="18">
        <v>145</v>
      </c>
      <c r="F149" s="27">
        <v>0.00651509705248023</v>
      </c>
      <c r="G149" s="25">
        <v>-0.05228758169934644</v>
      </c>
    </row>
    <row r="150" spans="1:7" ht="11.25">
      <c r="A150" s="23" t="s">
        <v>71</v>
      </c>
      <c r="B150" s="24">
        <v>121</v>
      </c>
      <c r="C150" s="27">
        <v>0.005082538749107406</v>
      </c>
      <c r="E150" s="18">
        <v>58</v>
      </c>
      <c r="F150" s="27">
        <v>0.002606038820992092</v>
      </c>
      <c r="G150" s="25">
        <v>-0.5206611570247934</v>
      </c>
    </row>
    <row r="151" spans="1:7" ht="11.25">
      <c r="A151" s="23" t="s">
        <v>72</v>
      </c>
      <c r="B151" s="24">
        <v>0</v>
      </c>
      <c r="C151" s="27">
        <v>0</v>
      </c>
      <c r="E151" s="18">
        <v>1</v>
      </c>
      <c r="F151" s="27">
        <v>4.4931703810208485E-05</v>
      </c>
      <c r="G151" s="25">
        <v>0</v>
      </c>
    </row>
    <row r="152" spans="1:7" ht="12" thickBot="1">
      <c r="A152" s="28" t="s">
        <v>73</v>
      </c>
      <c r="B152" s="63">
        <v>274</v>
      </c>
      <c r="C152" s="30">
        <v>0.011509219977317596</v>
      </c>
      <c r="D152" s="29"/>
      <c r="E152" s="29">
        <v>204</v>
      </c>
      <c r="F152" s="30">
        <v>0.00916606757728253</v>
      </c>
      <c r="G152" s="31">
        <v>-0.25547445255474455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57:G57"/>
    <mergeCell ref="B59:C59"/>
    <mergeCell ref="A2:G2"/>
    <mergeCell ref="A3:G3"/>
    <mergeCell ref="A4:G4"/>
    <mergeCell ref="E6:F6"/>
    <mergeCell ref="B6:C6"/>
    <mergeCell ref="A53:G53"/>
    <mergeCell ref="E59:F59"/>
    <mergeCell ref="A107:G107"/>
    <mergeCell ref="B110:C110"/>
    <mergeCell ref="E110:F110"/>
    <mergeCell ref="A104:G104"/>
    <mergeCell ref="A54:G54"/>
    <mergeCell ref="A105:G105"/>
    <mergeCell ref="A108:G108"/>
    <mergeCell ref="A56:G56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5"/>
  <sheetViews>
    <sheetView showGridLines="0" zoomScalePageLayoutView="0" workbookViewId="0" topLeftCell="A1">
      <selection activeCell="B3" sqref="B3:M3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3984375" style="4" bestFit="1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133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214340</v>
      </c>
      <c r="D10" s="7">
        <v>211088</v>
      </c>
      <c r="E10" s="7">
        <v>12358.619538</v>
      </c>
      <c r="F10" s="7">
        <v>5609.549327</v>
      </c>
      <c r="G10" s="7">
        <v>2850.79954</v>
      </c>
      <c r="H10" s="7">
        <v>3440</v>
      </c>
      <c r="I10" s="7">
        <v>1474</v>
      </c>
      <c r="J10" s="7">
        <v>813</v>
      </c>
      <c r="K10" s="7">
        <v>54</v>
      </c>
      <c r="L10" s="8">
        <v>2341</v>
      </c>
      <c r="M10" s="9">
        <v>1</v>
      </c>
    </row>
    <row r="11" spans="1:13" ht="11.25">
      <c r="A11" s="5">
        <v>78</v>
      </c>
      <c r="B11" s="6" t="s">
        <v>106</v>
      </c>
      <c r="C11" s="7">
        <v>274967</v>
      </c>
      <c r="D11" s="7">
        <v>270741</v>
      </c>
      <c r="E11" s="7">
        <v>13689.242136</v>
      </c>
      <c r="F11" s="7">
        <v>6166.467063</v>
      </c>
      <c r="G11" s="7">
        <v>1704.127736</v>
      </c>
      <c r="H11" s="7">
        <v>4253</v>
      </c>
      <c r="I11" s="7">
        <v>3315</v>
      </c>
      <c r="J11" s="7">
        <v>2171</v>
      </c>
      <c r="K11" s="7">
        <v>62</v>
      </c>
      <c r="L11" s="8">
        <v>5548</v>
      </c>
      <c r="M11" s="9">
        <v>0.9998479040072713</v>
      </c>
    </row>
    <row r="12" spans="1:13" ht="11.25">
      <c r="A12" s="5">
        <v>80</v>
      </c>
      <c r="B12" s="6" t="s">
        <v>16</v>
      </c>
      <c r="C12" s="7">
        <v>69721</v>
      </c>
      <c r="D12" s="7">
        <v>65642</v>
      </c>
      <c r="E12" s="7">
        <v>3707.588314</v>
      </c>
      <c r="F12" s="7">
        <v>3635.181717</v>
      </c>
      <c r="G12" s="7">
        <v>499.178704</v>
      </c>
      <c r="H12" s="7">
        <v>915</v>
      </c>
      <c r="I12" s="7">
        <v>795</v>
      </c>
      <c r="J12" s="7">
        <v>274</v>
      </c>
      <c r="K12" s="7">
        <v>62</v>
      </c>
      <c r="L12" s="8">
        <v>1131</v>
      </c>
      <c r="M12" s="9">
        <v>1</v>
      </c>
    </row>
    <row r="13" spans="1:13" ht="11.25">
      <c r="A13" s="5">
        <v>81</v>
      </c>
      <c r="B13" s="57" t="s">
        <v>21</v>
      </c>
      <c r="C13" s="7">
        <v>11240</v>
      </c>
      <c r="D13" s="7">
        <v>8755</v>
      </c>
      <c r="E13" s="7">
        <v>328.075188</v>
      </c>
      <c r="F13" s="7">
        <v>66.006065</v>
      </c>
      <c r="G13" s="7">
        <v>19.295996</v>
      </c>
      <c r="H13" s="7">
        <v>320</v>
      </c>
      <c r="I13" s="7">
        <v>284</v>
      </c>
      <c r="J13" s="7">
        <v>2</v>
      </c>
      <c r="K13" s="7">
        <v>4</v>
      </c>
      <c r="L13" s="8">
        <v>290</v>
      </c>
      <c r="M13" s="9">
        <v>0.17609402350587647</v>
      </c>
    </row>
    <row r="14" spans="1:13" ht="11.25">
      <c r="A14" s="5">
        <v>88</v>
      </c>
      <c r="B14" s="6" t="s">
        <v>107</v>
      </c>
      <c r="C14" s="7">
        <v>164504</v>
      </c>
      <c r="D14" s="7">
        <v>158119</v>
      </c>
      <c r="E14" s="7">
        <v>9100.93046</v>
      </c>
      <c r="F14" s="7">
        <v>2223.77484</v>
      </c>
      <c r="G14" s="7">
        <v>735.544409</v>
      </c>
      <c r="H14" s="7">
        <v>3210</v>
      </c>
      <c r="I14" s="7">
        <v>1192</v>
      </c>
      <c r="J14" s="7">
        <v>287</v>
      </c>
      <c r="K14" s="7">
        <v>401</v>
      </c>
      <c r="L14" s="8">
        <v>1880</v>
      </c>
      <c r="M14" s="9">
        <v>1</v>
      </c>
    </row>
    <row r="15" spans="1:13" ht="11.25">
      <c r="A15" s="5">
        <v>99</v>
      </c>
      <c r="B15" s="6" t="s">
        <v>17</v>
      </c>
      <c r="C15" s="7">
        <v>293542</v>
      </c>
      <c r="D15" s="7">
        <v>283289</v>
      </c>
      <c r="E15" s="7">
        <v>13820.69379</v>
      </c>
      <c r="F15" s="7">
        <v>7003.089184</v>
      </c>
      <c r="G15" s="7">
        <v>1078.144062</v>
      </c>
      <c r="H15" s="7">
        <v>4917</v>
      </c>
      <c r="I15" s="7">
        <v>3160</v>
      </c>
      <c r="J15" s="7">
        <v>1667</v>
      </c>
      <c r="K15" s="7">
        <v>123</v>
      </c>
      <c r="L15" s="8">
        <v>4950</v>
      </c>
      <c r="M15" s="9">
        <v>0.9971898181616453</v>
      </c>
    </row>
    <row r="16" spans="1:13" ht="11.25">
      <c r="A16" s="7">
        <v>107</v>
      </c>
      <c r="B16" s="11" t="s">
        <v>25</v>
      </c>
      <c r="C16" s="7">
        <v>306733</v>
      </c>
      <c r="D16" s="7">
        <v>320758</v>
      </c>
      <c r="E16" s="7">
        <v>12772.185956</v>
      </c>
      <c r="F16" s="7">
        <v>3628.242163</v>
      </c>
      <c r="G16" s="7">
        <v>1290.629583</v>
      </c>
      <c r="H16" s="7">
        <v>4799</v>
      </c>
      <c r="I16" s="7">
        <v>3095</v>
      </c>
      <c r="J16" s="7">
        <v>1507</v>
      </c>
      <c r="K16" s="7">
        <v>19</v>
      </c>
      <c r="L16" s="8">
        <v>4621</v>
      </c>
      <c r="M16" s="9">
        <v>0.9932844193429121</v>
      </c>
    </row>
    <row r="17" spans="1:11" ht="11.2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</row>
    <row r="18" spans="2:13" ht="11.25">
      <c r="B18" s="6" t="s">
        <v>125</v>
      </c>
      <c r="C18" s="12">
        <v>1335047</v>
      </c>
      <c r="D18" s="10">
        <v>1318392</v>
      </c>
      <c r="E18" s="10">
        <v>65777.33538199999</v>
      </c>
      <c r="F18" s="10">
        <v>28332.310359</v>
      </c>
      <c r="G18" s="10">
        <v>8177.72003</v>
      </c>
      <c r="H18" s="10">
        <v>21854</v>
      </c>
      <c r="I18" s="10">
        <v>13315</v>
      </c>
      <c r="J18" s="10">
        <v>6721</v>
      </c>
      <c r="K18" s="10">
        <v>725</v>
      </c>
      <c r="L18" s="10">
        <v>20761</v>
      </c>
      <c r="M18" s="13">
        <v>0.9854621706349014</v>
      </c>
    </row>
    <row r="19" spans="1:11" ht="11.25">
      <c r="A19" s="5"/>
      <c r="B19" s="5"/>
      <c r="C19" s="12"/>
      <c r="D19" s="10"/>
      <c r="E19" s="10"/>
      <c r="F19" s="10"/>
      <c r="G19" s="10"/>
      <c r="H19" s="10"/>
      <c r="I19" s="10"/>
      <c r="J19" s="10"/>
      <c r="K19" s="10"/>
    </row>
    <row r="20" spans="1:13" ht="11.25">
      <c r="A20" s="5">
        <v>62</v>
      </c>
      <c r="B20" s="57" t="s">
        <v>18</v>
      </c>
      <c r="C20" s="7">
        <v>1589</v>
      </c>
      <c r="D20" s="7">
        <v>3177</v>
      </c>
      <c r="E20" s="7">
        <v>120.466099</v>
      </c>
      <c r="F20" s="7">
        <v>13.619824</v>
      </c>
      <c r="G20" s="7">
        <v>0.407031</v>
      </c>
      <c r="H20" s="7">
        <v>1</v>
      </c>
      <c r="I20" s="7">
        <v>7</v>
      </c>
      <c r="J20" s="7">
        <v>2</v>
      </c>
      <c r="K20" s="7">
        <v>0</v>
      </c>
      <c r="L20" s="8">
        <v>9</v>
      </c>
      <c r="M20" s="9">
        <v>0</v>
      </c>
    </row>
    <row r="21" spans="1:13" ht="11.25">
      <c r="A21" s="5">
        <v>63</v>
      </c>
      <c r="B21" s="57" t="s">
        <v>96</v>
      </c>
      <c r="C21" s="7">
        <v>14119</v>
      </c>
      <c r="D21" s="7">
        <v>19976</v>
      </c>
      <c r="E21" s="7">
        <v>841.042283</v>
      </c>
      <c r="F21" s="7">
        <v>194.261144</v>
      </c>
      <c r="G21" s="7">
        <v>20.332937</v>
      </c>
      <c r="H21" s="7">
        <v>47</v>
      </c>
      <c r="I21" s="7">
        <v>82</v>
      </c>
      <c r="J21" s="7">
        <v>8</v>
      </c>
      <c r="K21" s="7">
        <v>0</v>
      </c>
      <c r="L21" s="8">
        <v>90</v>
      </c>
      <c r="M21" s="9">
        <v>1</v>
      </c>
    </row>
    <row r="22" spans="1:13" ht="11.25">
      <c r="A22" s="5">
        <v>65</v>
      </c>
      <c r="B22" s="57" t="s">
        <v>19</v>
      </c>
      <c r="C22" s="7">
        <v>12459</v>
      </c>
      <c r="D22" s="7">
        <v>25586</v>
      </c>
      <c r="E22" s="7">
        <v>957.210573</v>
      </c>
      <c r="F22" s="7">
        <v>272.09203</v>
      </c>
      <c r="G22" s="7">
        <v>10.566115</v>
      </c>
      <c r="H22" s="7">
        <v>87</v>
      </c>
      <c r="I22" s="7">
        <v>38</v>
      </c>
      <c r="J22" s="7">
        <v>15</v>
      </c>
      <c r="K22" s="7">
        <v>0</v>
      </c>
      <c r="L22" s="8">
        <v>53</v>
      </c>
      <c r="M22" s="9">
        <v>0</v>
      </c>
    </row>
    <row r="23" spans="1:13" ht="11.25">
      <c r="A23" s="5">
        <v>68</v>
      </c>
      <c r="B23" s="57" t="s">
        <v>20</v>
      </c>
      <c r="C23" s="7">
        <v>2079</v>
      </c>
      <c r="D23" s="7">
        <v>4411</v>
      </c>
      <c r="E23" s="7">
        <v>156.22366</v>
      </c>
      <c r="F23" s="7">
        <v>11.129418</v>
      </c>
      <c r="G23" s="7">
        <v>0.416689</v>
      </c>
      <c r="H23" s="7">
        <v>5</v>
      </c>
      <c r="I23" s="7">
        <v>6</v>
      </c>
      <c r="J23" s="7">
        <v>1</v>
      </c>
      <c r="K23" s="7">
        <v>0</v>
      </c>
      <c r="L23" s="8">
        <v>7</v>
      </c>
      <c r="M23" s="9">
        <v>0</v>
      </c>
    </row>
    <row r="24" spans="1:13" ht="11.25">
      <c r="A24" s="5">
        <v>76</v>
      </c>
      <c r="B24" s="57" t="s">
        <v>97</v>
      </c>
      <c r="C24" s="7">
        <v>13845</v>
      </c>
      <c r="D24" s="7">
        <v>11943</v>
      </c>
      <c r="E24" s="7">
        <v>749.432457</v>
      </c>
      <c r="F24" s="7">
        <v>93.290383</v>
      </c>
      <c r="G24" s="7">
        <v>14.48531</v>
      </c>
      <c r="H24" s="7">
        <v>79</v>
      </c>
      <c r="I24" s="7">
        <v>13</v>
      </c>
      <c r="J24" s="7">
        <v>14</v>
      </c>
      <c r="K24" s="7">
        <v>0</v>
      </c>
      <c r="L24" s="8">
        <v>27</v>
      </c>
      <c r="M24" s="9">
        <v>0</v>
      </c>
    </row>
    <row r="25" spans="1:13" ht="11.25">
      <c r="A25" s="5">
        <v>94</v>
      </c>
      <c r="B25" s="57" t="s">
        <v>22</v>
      </c>
      <c r="C25" s="7">
        <v>1354</v>
      </c>
      <c r="D25" s="7">
        <v>2708</v>
      </c>
      <c r="E25" s="7">
        <v>97.178421</v>
      </c>
      <c r="F25" s="7">
        <v>29.673696</v>
      </c>
      <c r="G25" s="7">
        <v>0</v>
      </c>
      <c r="H25" s="7">
        <v>5</v>
      </c>
      <c r="I25" s="7">
        <v>3</v>
      </c>
      <c r="J25" s="7">
        <v>0</v>
      </c>
      <c r="K25" s="7">
        <v>0</v>
      </c>
      <c r="L25" s="8">
        <v>3</v>
      </c>
      <c r="M25" s="9">
        <v>0</v>
      </c>
    </row>
    <row r="26" spans="1:13" ht="11.25">
      <c r="A26" s="5"/>
      <c r="B26" s="5"/>
      <c r="C26" s="12"/>
      <c r="D26" s="10"/>
      <c r="E26" s="10"/>
      <c r="F26" s="10"/>
      <c r="G26" s="10"/>
      <c r="H26" s="10"/>
      <c r="I26" s="10"/>
      <c r="J26" s="10"/>
      <c r="K26" s="10"/>
      <c r="M26" s="9"/>
    </row>
    <row r="27" spans="2:13" ht="11.25">
      <c r="B27" s="6" t="s">
        <v>23</v>
      </c>
      <c r="C27" s="12">
        <v>45445</v>
      </c>
      <c r="D27" s="10">
        <v>67801</v>
      </c>
      <c r="E27" s="10">
        <v>2921.553493</v>
      </c>
      <c r="F27" s="10">
        <v>614.0664949999999</v>
      </c>
      <c r="G27" s="10">
        <v>46.208082000000005</v>
      </c>
      <c r="H27" s="10">
        <v>224</v>
      </c>
      <c r="I27" s="10">
        <v>149</v>
      </c>
      <c r="J27" s="10">
        <v>40</v>
      </c>
      <c r="K27" s="10">
        <v>0</v>
      </c>
      <c r="L27" s="10">
        <v>189</v>
      </c>
      <c r="M27" s="13">
        <v>0.3278677976643682</v>
      </c>
    </row>
    <row r="28" spans="1:11" ht="11.25">
      <c r="A28" s="5"/>
      <c r="B28" s="5"/>
      <c r="C28" s="12"/>
      <c r="D28" s="10"/>
      <c r="E28" s="10"/>
      <c r="F28" s="10"/>
      <c r="G28" s="10"/>
      <c r="H28" s="10"/>
      <c r="I28" s="10"/>
      <c r="J28" s="10"/>
      <c r="K28" s="10"/>
    </row>
    <row r="29" spans="2:13" ht="12" thickBot="1">
      <c r="B29" s="14" t="s">
        <v>24</v>
      </c>
      <c r="C29" s="15">
        <v>1380492</v>
      </c>
      <c r="D29" s="15">
        <v>1386193</v>
      </c>
      <c r="E29" s="16">
        <v>68698.88887499999</v>
      </c>
      <c r="F29" s="16">
        <v>28946.376854</v>
      </c>
      <c r="G29" s="16">
        <v>8223.928112</v>
      </c>
      <c r="H29" s="16">
        <v>22078</v>
      </c>
      <c r="I29" s="16">
        <v>13464</v>
      </c>
      <c r="J29" s="16">
        <v>6761</v>
      </c>
      <c r="K29" s="16">
        <v>725</v>
      </c>
      <c r="L29" s="16">
        <v>20950</v>
      </c>
      <c r="M29" s="17">
        <v>0.9632980203781414</v>
      </c>
    </row>
    <row r="30" spans="2:11" ht="11.25">
      <c r="B30" s="6" t="s">
        <v>100</v>
      </c>
      <c r="C30" s="5"/>
      <c r="D30" s="5"/>
      <c r="E30" s="5"/>
      <c r="F30" s="5"/>
      <c r="G30" s="5"/>
      <c r="H30" s="5"/>
      <c r="I30" s="5"/>
      <c r="J30" s="5"/>
      <c r="K30" s="5"/>
    </row>
    <row r="31" spans="2:11" ht="11.25">
      <c r="B31" s="6" t="s">
        <v>32</v>
      </c>
      <c r="C31" s="5"/>
      <c r="D31" s="5"/>
      <c r="E31" s="5"/>
      <c r="F31" s="5"/>
      <c r="G31" s="5"/>
      <c r="H31" s="5"/>
      <c r="I31" s="5"/>
      <c r="J31" s="5"/>
      <c r="K31" s="5"/>
    </row>
    <row r="32" spans="2:13" ht="11.25">
      <c r="B32" s="6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1.25">
      <c r="B33" s="6" t="s">
        <v>95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1.25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3" sqref="A3:M3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35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134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5" t="s">
        <v>117</v>
      </c>
      <c r="C6" s="95"/>
      <c r="D6" s="49"/>
      <c r="E6" s="95" t="s">
        <v>116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41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1376460</v>
      </c>
      <c r="C10" s="25">
        <v>0.4927536439412273</v>
      </c>
      <c r="D10" s="25"/>
      <c r="E10" s="24">
        <v>1380492</v>
      </c>
      <c r="F10" s="25">
        <v>0.49896970562243265</v>
      </c>
      <c r="G10" s="25">
        <v>0.0029292533019484868</v>
      </c>
      <c r="H10" s="26"/>
      <c r="I10" s="26"/>
    </row>
    <row r="11" spans="1:9" ht="11.25">
      <c r="A11" s="23" t="s">
        <v>44</v>
      </c>
      <c r="B11" s="24">
        <v>1416944</v>
      </c>
      <c r="C11" s="25">
        <v>0.5072463560587728</v>
      </c>
      <c r="D11" s="25"/>
      <c r="E11" s="24">
        <v>1386193</v>
      </c>
      <c r="F11" s="25">
        <v>0.5010302943775674</v>
      </c>
      <c r="G11" s="25">
        <v>-0.021702339683149052</v>
      </c>
      <c r="H11" s="26"/>
      <c r="I11" s="26"/>
    </row>
    <row r="12" spans="1:9" ht="11.25">
      <c r="A12" s="23" t="s">
        <v>45</v>
      </c>
      <c r="B12" s="24">
        <v>2793404</v>
      </c>
      <c r="C12" s="25">
        <v>1</v>
      </c>
      <c r="D12" s="25"/>
      <c r="E12" s="24">
        <v>2766685</v>
      </c>
      <c r="F12" s="25">
        <v>1</v>
      </c>
      <c r="G12" s="25">
        <v>-0.009565032483665137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1608373</v>
      </c>
      <c r="C14" s="25">
        <v>0.5757752906489716</v>
      </c>
      <c r="D14" s="25"/>
      <c r="E14" s="24">
        <v>1583322</v>
      </c>
      <c r="F14" s="25">
        <v>0.5722812680156939</v>
      </c>
      <c r="G14" s="25">
        <v>-0.015575367156747899</v>
      </c>
      <c r="H14" s="26"/>
      <c r="I14" s="26"/>
    </row>
    <row r="15" spans="1:9" ht="11.25">
      <c r="A15" s="23" t="s">
        <v>49</v>
      </c>
      <c r="B15" s="24">
        <v>201820</v>
      </c>
      <c r="C15" s="25">
        <v>0.07224876888556041</v>
      </c>
      <c r="D15" s="25"/>
      <c r="E15" s="24">
        <v>200804</v>
      </c>
      <c r="F15" s="25">
        <v>0.0725792780891211</v>
      </c>
      <c r="G15" s="25">
        <v>-0.005034188881181234</v>
      </c>
      <c r="H15" s="26"/>
      <c r="I15" s="26"/>
    </row>
    <row r="16" spans="1:9" ht="11.25">
      <c r="A16" s="23" t="s">
        <v>48</v>
      </c>
      <c r="B16" s="24">
        <v>193402</v>
      </c>
      <c r="C16" s="25">
        <v>0.06923524130415794</v>
      </c>
      <c r="D16" s="25"/>
      <c r="E16" s="24">
        <v>192451</v>
      </c>
      <c r="F16" s="25">
        <v>0.06956014146894207</v>
      </c>
      <c r="G16" s="25">
        <v>-0.004917219056679856</v>
      </c>
      <c r="H16" s="26"/>
      <c r="I16" s="26"/>
    </row>
    <row r="17" spans="1:9" ht="11.25">
      <c r="A17" s="23" t="s">
        <v>76</v>
      </c>
      <c r="B17" s="24">
        <v>168207</v>
      </c>
      <c r="C17" s="25">
        <v>0.06021577974399693</v>
      </c>
      <c r="D17" s="25"/>
      <c r="E17" s="24">
        <v>169998</v>
      </c>
      <c r="F17" s="25">
        <v>0.06144465307760009</v>
      </c>
      <c r="G17" s="25">
        <v>0.010647594927678306</v>
      </c>
      <c r="H17" s="26"/>
      <c r="I17" s="26"/>
    </row>
    <row r="18" spans="1:9" ht="11.25">
      <c r="A18" s="23" t="s">
        <v>50</v>
      </c>
      <c r="B18" s="24">
        <v>621602</v>
      </c>
      <c r="C18" s="25">
        <v>0.22252491941731306</v>
      </c>
      <c r="D18" s="25"/>
      <c r="E18" s="24">
        <v>620110</v>
      </c>
      <c r="F18" s="25">
        <v>0.22413465934864288</v>
      </c>
      <c r="G18" s="25">
        <v>-0.002400249677446342</v>
      </c>
      <c r="H18" s="26"/>
      <c r="I18" s="26"/>
    </row>
    <row r="19" spans="1:7" ht="11.25">
      <c r="A19" s="23" t="s">
        <v>51</v>
      </c>
      <c r="B19" s="24">
        <v>2793404</v>
      </c>
      <c r="C19" s="25">
        <v>1</v>
      </c>
      <c r="D19" s="25"/>
      <c r="E19" s="24">
        <v>2766685</v>
      </c>
      <c r="F19" s="25">
        <v>1</v>
      </c>
      <c r="G19" s="25">
        <v>-0.009565032483665137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1176009</v>
      </c>
      <c r="C21" s="25">
        <v>0.8543720849134737</v>
      </c>
      <c r="D21" s="25"/>
      <c r="E21" s="24">
        <v>1171502</v>
      </c>
      <c r="F21" s="25">
        <v>0.8486119441474489</v>
      </c>
      <c r="G21" s="25">
        <v>-0.003832453663194735</v>
      </c>
      <c r="H21" s="26"/>
      <c r="I21" s="26"/>
    </row>
    <row r="22" spans="1:9" ht="11.25">
      <c r="A22" s="23" t="s">
        <v>54</v>
      </c>
      <c r="B22" s="24">
        <v>48142</v>
      </c>
      <c r="C22" s="25">
        <v>0.03497522630515961</v>
      </c>
      <c r="D22" s="25"/>
      <c r="E22" s="24">
        <v>48935</v>
      </c>
      <c r="F22" s="25">
        <v>0.035447507120649736</v>
      </c>
      <c r="G22" s="25">
        <v>0.016472103360890777</v>
      </c>
      <c r="H22" s="26"/>
      <c r="I22" s="26"/>
    </row>
    <row r="23" spans="1:9" ht="11.25">
      <c r="A23" s="23" t="s">
        <v>55</v>
      </c>
      <c r="B23" s="24">
        <v>88663</v>
      </c>
      <c r="C23" s="25">
        <v>0.06441378608895282</v>
      </c>
      <c r="D23" s="25"/>
      <c r="E23" s="24">
        <v>91585</v>
      </c>
      <c r="F23" s="25">
        <v>0.0663422895605335</v>
      </c>
      <c r="G23" s="25">
        <v>0.03295625007049163</v>
      </c>
      <c r="H23" s="26"/>
      <c r="I23" s="26"/>
    </row>
    <row r="24" spans="1:9" ht="11.25">
      <c r="A24" s="23" t="s">
        <v>56</v>
      </c>
      <c r="B24" s="24">
        <v>63646</v>
      </c>
      <c r="C24" s="25">
        <v>0.046238902692413875</v>
      </c>
      <c r="D24" s="25"/>
      <c r="E24" s="24">
        <v>68470</v>
      </c>
      <c r="F24" s="25">
        <v>0.04959825917136789</v>
      </c>
      <c r="G24" s="25">
        <v>0.07579423687270204</v>
      </c>
      <c r="H24" s="24"/>
      <c r="I24" s="26"/>
    </row>
    <row r="25" spans="1:9" ht="11.25">
      <c r="A25" s="23" t="s">
        <v>57</v>
      </c>
      <c r="B25" s="24">
        <v>1376460</v>
      </c>
      <c r="C25" s="25">
        <v>1</v>
      </c>
      <c r="D25" s="25"/>
      <c r="E25" s="24">
        <v>1380492</v>
      </c>
      <c r="F25" s="25">
        <v>1</v>
      </c>
      <c r="G25" s="25">
        <v>0.0029292533019484868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896845</v>
      </c>
      <c r="C27" s="25">
        <v>0.65155907182192</v>
      </c>
      <c r="D27" s="25"/>
      <c r="E27" s="24">
        <v>896852</v>
      </c>
      <c r="F27" s="25">
        <v>0.6496611353053838</v>
      </c>
      <c r="G27" s="25">
        <v>7.805139126570992E-06</v>
      </c>
      <c r="H27" s="26"/>
      <c r="I27" s="26"/>
    </row>
    <row r="28" spans="1:9" ht="11.25">
      <c r="A28" s="18" t="s">
        <v>60</v>
      </c>
      <c r="B28" s="24">
        <v>479615</v>
      </c>
      <c r="C28" s="25">
        <v>0.34844092817808</v>
      </c>
      <c r="D28" s="25"/>
      <c r="E28" s="24">
        <v>483640</v>
      </c>
      <c r="F28" s="25">
        <v>0.3503388646946161</v>
      </c>
      <c r="G28" s="25">
        <v>0.008392147868602873</v>
      </c>
      <c r="H28" s="26"/>
      <c r="I28" s="26"/>
    </row>
    <row r="29" spans="1:9" ht="11.25">
      <c r="A29" s="18" t="s">
        <v>61</v>
      </c>
      <c r="B29" s="24">
        <v>1376460</v>
      </c>
      <c r="C29" s="25">
        <v>1</v>
      </c>
      <c r="D29" s="25"/>
      <c r="E29" s="24">
        <v>1380492</v>
      </c>
      <c r="F29" s="25">
        <v>1</v>
      </c>
      <c r="G29" s="25">
        <v>0.0029292533019484868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695767</v>
      </c>
      <c r="C31" s="25">
        <v>0.5054756404109091</v>
      </c>
      <c r="D31" s="25"/>
      <c r="E31" s="24">
        <v>689087</v>
      </c>
      <c r="F31" s="25">
        <v>0.49916044424741324</v>
      </c>
      <c r="G31" s="25">
        <v>-0.0096009152489267</v>
      </c>
      <c r="H31" s="26"/>
      <c r="I31" s="26"/>
    </row>
    <row r="32" spans="1:9" ht="11.25">
      <c r="A32" s="18" t="s">
        <v>64</v>
      </c>
      <c r="B32" s="24">
        <v>543644</v>
      </c>
      <c r="C32" s="25">
        <v>0.39495808087412637</v>
      </c>
      <c r="D32" s="25"/>
      <c r="E32" s="24">
        <v>547548</v>
      </c>
      <c r="F32" s="25">
        <v>0.3966325049330239</v>
      </c>
      <c r="G32" s="25">
        <v>0.007181170030387429</v>
      </c>
      <c r="H32" s="26"/>
      <c r="I32" s="26"/>
    </row>
    <row r="33" spans="1:9" ht="11.25">
      <c r="A33" s="18" t="s">
        <v>65</v>
      </c>
      <c r="B33" s="24">
        <v>137049</v>
      </c>
      <c r="C33" s="25">
        <v>0.09956627871496447</v>
      </c>
      <c r="D33" s="25"/>
      <c r="E33" s="24">
        <v>143857</v>
      </c>
      <c r="F33" s="25">
        <v>0.10420705081956289</v>
      </c>
      <c r="G33" s="25">
        <v>0.04967566344883956</v>
      </c>
      <c r="H33" s="26"/>
      <c r="I33" s="26"/>
    </row>
    <row r="34" spans="1:9" ht="11.25">
      <c r="A34" s="18" t="s">
        <v>61</v>
      </c>
      <c r="B34" s="24">
        <v>1376460</v>
      </c>
      <c r="C34" s="25">
        <v>1</v>
      </c>
      <c r="D34" s="25"/>
      <c r="E34" s="24">
        <v>1380492</v>
      </c>
      <c r="F34" s="25">
        <v>1</v>
      </c>
      <c r="G34" s="25">
        <v>0.0029292533019484868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310849</v>
      </c>
      <c r="C36" s="25">
        <v>0.22583220725629513</v>
      </c>
      <c r="D36" s="25"/>
      <c r="E36" s="24">
        <v>306733</v>
      </c>
      <c r="F36" s="25">
        <v>0.2221910739069839</v>
      </c>
      <c r="G36" s="25">
        <v>-0.013241155673655025</v>
      </c>
      <c r="H36" s="26"/>
      <c r="I36" s="26"/>
    </row>
    <row r="37" spans="1:9" ht="11.25">
      <c r="A37" s="23" t="s">
        <v>103</v>
      </c>
      <c r="B37" s="24">
        <v>303704</v>
      </c>
      <c r="C37" s="25">
        <v>0.2206413553608532</v>
      </c>
      <c r="D37" s="25"/>
      <c r="E37" s="24">
        <v>293542</v>
      </c>
      <c r="F37" s="25">
        <v>0.21263578492305643</v>
      </c>
      <c r="G37" s="25">
        <v>-0.03346021125833043</v>
      </c>
      <c r="H37" s="26"/>
      <c r="I37" s="26"/>
    </row>
    <row r="38" spans="1:9" ht="11.25">
      <c r="A38" s="23" t="s">
        <v>114</v>
      </c>
      <c r="B38" s="24">
        <v>267387</v>
      </c>
      <c r="C38" s="25">
        <v>0.19425700710518287</v>
      </c>
      <c r="D38" s="25"/>
      <c r="E38" s="24">
        <v>274967</v>
      </c>
      <c r="F38" s="25">
        <v>0.19918043711951972</v>
      </c>
      <c r="G38" s="25">
        <v>0.0283484238201559</v>
      </c>
      <c r="H38" s="26"/>
      <c r="I38" s="26"/>
    </row>
    <row r="39" spans="1:9" ht="11.25">
      <c r="A39" s="23" t="s">
        <v>105</v>
      </c>
      <c r="B39" s="24">
        <v>205548</v>
      </c>
      <c r="C39" s="25">
        <v>0.14933089228891505</v>
      </c>
      <c r="D39" s="25"/>
      <c r="E39" s="24">
        <v>214340</v>
      </c>
      <c r="F39" s="25">
        <v>0.15526348577173935</v>
      </c>
      <c r="G39" s="25">
        <v>0.04277346410570759</v>
      </c>
      <c r="H39" s="26"/>
      <c r="I39" s="26"/>
    </row>
    <row r="40" spans="1:9" ht="11.25">
      <c r="A40" s="23" t="s">
        <v>108</v>
      </c>
      <c r="B40" s="24">
        <v>135078</v>
      </c>
      <c r="C40" s="25">
        <v>0.09813434462316377</v>
      </c>
      <c r="D40" s="25"/>
      <c r="E40" s="24">
        <v>164504</v>
      </c>
      <c r="F40" s="25">
        <v>0.11916331278993286</v>
      </c>
      <c r="G40" s="25">
        <v>0.2178445046565689</v>
      </c>
      <c r="H40" s="26"/>
      <c r="I40" s="26"/>
    </row>
    <row r="41" spans="1:9" ht="11.25">
      <c r="A41" s="23" t="s">
        <v>115</v>
      </c>
      <c r="B41" s="24">
        <v>69744</v>
      </c>
      <c r="C41" s="25">
        <v>0.05066910771108496</v>
      </c>
      <c r="D41" s="25"/>
      <c r="E41" s="24">
        <v>69721</v>
      </c>
      <c r="F41" s="25">
        <v>0.0505044578309762</v>
      </c>
      <c r="G41" s="25">
        <v>-0.00032977747189721907</v>
      </c>
      <c r="H41" s="23"/>
      <c r="I41" s="26"/>
    </row>
    <row r="42" spans="1:9" ht="11.25">
      <c r="A42" s="23" t="s">
        <v>98</v>
      </c>
      <c r="B42" s="24">
        <v>14993</v>
      </c>
      <c r="C42" s="25">
        <v>0.01089243421530593</v>
      </c>
      <c r="D42" s="25"/>
      <c r="E42" s="24">
        <v>14119</v>
      </c>
      <c r="F42" s="25">
        <v>0.010227513089536195</v>
      </c>
      <c r="G42" s="25">
        <v>-0.058293870472887366</v>
      </c>
      <c r="H42" s="26"/>
      <c r="I42" s="26"/>
    </row>
    <row r="43" spans="1:9" ht="11.25">
      <c r="A43" s="23" t="s">
        <v>67</v>
      </c>
      <c r="B43" s="24">
        <v>1307303</v>
      </c>
      <c r="C43" s="25">
        <v>0.949757348560801</v>
      </c>
      <c r="D43" s="25"/>
      <c r="E43" s="24">
        <v>1337926</v>
      </c>
      <c r="F43" s="25">
        <v>0.9691660654317447</v>
      </c>
      <c r="G43" s="25">
        <v>0.02342456186515296</v>
      </c>
      <c r="H43" s="26"/>
      <c r="I43" s="26"/>
    </row>
    <row r="44" spans="1:9" ht="11.25">
      <c r="A44" s="23" t="s">
        <v>68</v>
      </c>
      <c r="B44" s="24">
        <v>69157</v>
      </c>
      <c r="C44" s="25">
        <v>0.05024265143919911</v>
      </c>
      <c r="D44" s="25"/>
      <c r="E44" s="24">
        <v>42566</v>
      </c>
      <c r="F44" s="25">
        <v>0.030833934568255377</v>
      </c>
      <c r="G44" s="25">
        <v>-0.38450193039027136</v>
      </c>
      <c r="H44" s="26"/>
      <c r="I44" s="26"/>
    </row>
    <row r="45" spans="1:9" ht="11.25">
      <c r="A45" s="22" t="s">
        <v>61</v>
      </c>
      <c r="B45" s="24">
        <v>1376460</v>
      </c>
      <c r="C45" s="25">
        <v>1</v>
      </c>
      <c r="D45" s="25"/>
      <c r="E45" s="24">
        <v>1380492</v>
      </c>
      <c r="F45" s="25">
        <v>1</v>
      </c>
      <c r="G45" s="25">
        <v>0.0029292533019484868</v>
      </c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21901</v>
      </c>
      <c r="E47" s="18">
        <v>22078</v>
      </c>
      <c r="G47" s="25">
        <v>0.008081822747819656</v>
      </c>
    </row>
    <row r="48" spans="1:7" ht="11.25">
      <c r="A48" s="23" t="s">
        <v>70</v>
      </c>
      <c r="B48" s="18">
        <v>16334</v>
      </c>
      <c r="C48" s="27">
        <v>0.7325649190474055</v>
      </c>
      <c r="E48" s="18">
        <v>13464</v>
      </c>
      <c r="F48" s="27">
        <v>0.642673031026253</v>
      </c>
      <c r="G48" s="25">
        <v>-0.1757071139953471</v>
      </c>
    </row>
    <row r="49" spans="1:7" ht="11.25">
      <c r="A49" s="23" t="s">
        <v>71</v>
      </c>
      <c r="B49" s="18">
        <v>5267</v>
      </c>
      <c r="C49" s="27">
        <v>0.23622011929856035</v>
      </c>
      <c r="E49" s="18">
        <v>6761</v>
      </c>
      <c r="F49" s="27">
        <v>0.32272076372315034</v>
      </c>
      <c r="G49" s="25">
        <v>0.28365293335864816</v>
      </c>
    </row>
    <row r="50" spans="1:7" ht="11.25">
      <c r="A50" s="23" t="s">
        <v>72</v>
      </c>
      <c r="B50" s="18">
        <v>696</v>
      </c>
      <c r="C50" s="27">
        <v>0.031214961654034173</v>
      </c>
      <c r="E50" s="18">
        <v>725</v>
      </c>
      <c r="F50" s="27">
        <v>0.034606205250596656</v>
      </c>
      <c r="G50" s="25">
        <v>0.04166666666666674</v>
      </c>
    </row>
    <row r="51" spans="1:7" ht="12" thickBot="1">
      <c r="A51" s="28" t="s">
        <v>73</v>
      </c>
      <c r="B51" s="29">
        <v>22297</v>
      </c>
      <c r="C51" s="30">
        <v>1</v>
      </c>
      <c r="D51" s="29"/>
      <c r="E51" s="29">
        <v>20950</v>
      </c>
      <c r="F51" s="30">
        <v>1</v>
      </c>
      <c r="G51" s="31">
        <v>-0.060411714580436815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/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134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117</v>
      </c>
      <c r="C59" s="95"/>
      <c r="D59" s="49"/>
      <c r="E59" s="95" t="s">
        <v>116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41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1330846</v>
      </c>
      <c r="C63" s="25">
        <v>0.47642446277015427</v>
      </c>
      <c r="D63" s="25"/>
      <c r="E63" s="24">
        <v>1335047</v>
      </c>
      <c r="F63" s="25">
        <v>0.48254391085360276</v>
      </c>
      <c r="G63" s="25">
        <v>0.003156638709512549</v>
      </c>
    </row>
    <row r="64" spans="1:7" ht="11.25">
      <c r="A64" s="23" t="s">
        <v>44</v>
      </c>
      <c r="B64" s="24">
        <v>1347933</v>
      </c>
      <c r="C64" s="25">
        <v>0.48254137246169904</v>
      </c>
      <c r="D64" s="25"/>
      <c r="E64" s="24">
        <v>1318392</v>
      </c>
      <c r="F64" s="25">
        <v>0.476524071226034</v>
      </c>
      <c r="G64" s="25">
        <v>-0.02191577771298725</v>
      </c>
    </row>
    <row r="65" spans="1:7" ht="11.25">
      <c r="A65" s="23" t="s">
        <v>45</v>
      </c>
      <c r="B65" s="24">
        <v>2678779</v>
      </c>
      <c r="C65" s="25">
        <v>0.9589658352318533</v>
      </c>
      <c r="D65" s="25"/>
      <c r="E65" s="24">
        <v>2653439</v>
      </c>
      <c r="F65" s="25">
        <v>0.9590679820796368</v>
      </c>
      <c r="G65" s="25">
        <v>-0.009459533615875038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1590549</v>
      </c>
      <c r="C67" s="25">
        <v>0.5693945451499318</v>
      </c>
      <c r="D67" s="25"/>
      <c r="E67" s="24">
        <v>1564861</v>
      </c>
      <c r="F67" s="25">
        <v>0.5656086616293506</v>
      </c>
      <c r="G67" s="25">
        <v>-0.0161503983844572</v>
      </c>
    </row>
    <row r="68" spans="1:7" ht="11.25">
      <c r="A68" s="23" t="s">
        <v>48</v>
      </c>
      <c r="B68" s="24">
        <v>191428</v>
      </c>
      <c r="C68" s="25">
        <v>0.06852857660402863</v>
      </c>
      <c r="D68" s="25"/>
      <c r="E68" s="24">
        <v>190436</v>
      </c>
      <c r="F68" s="25">
        <v>0.0688318330420702</v>
      </c>
      <c r="G68" s="25">
        <v>-0.005182105021208971</v>
      </c>
    </row>
    <row r="69" spans="1:7" ht="11.25">
      <c r="A69" s="23" t="s">
        <v>49</v>
      </c>
      <c r="B69" s="24">
        <v>193154</v>
      </c>
      <c r="C69" s="25">
        <v>0.06914646073392892</v>
      </c>
      <c r="D69" s="25"/>
      <c r="E69" s="24">
        <v>191961</v>
      </c>
      <c r="F69" s="25">
        <v>0.06938303420880947</v>
      </c>
      <c r="G69" s="25">
        <v>-0.006176418816074225</v>
      </c>
    </row>
    <row r="70" spans="1:7" ht="11.25">
      <c r="A70" s="23" t="s">
        <v>76</v>
      </c>
      <c r="B70" s="24">
        <v>130351</v>
      </c>
      <c r="C70" s="25">
        <v>0.04666385528194275</v>
      </c>
      <c r="D70" s="25"/>
      <c r="E70" s="24">
        <v>131446</v>
      </c>
      <c r="F70" s="25">
        <v>0.047510287582431684</v>
      </c>
      <c r="G70" s="25">
        <v>0.008400395854270437</v>
      </c>
    </row>
    <row r="71" spans="1:7" ht="11.25">
      <c r="A71" s="23" t="s">
        <v>50</v>
      </c>
      <c r="B71" s="24">
        <v>573297</v>
      </c>
      <c r="C71" s="25">
        <v>0.20523239746202124</v>
      </c>
      <c r="D71" s="25"/>
      <c r="E71" s="24">
        <v>574735</v>
      </c>
      <c r="F71" s="25">
        <v>0.20773416561697483</v>
      </c>
      <c r="G71" s="25">
        <v>0.0025082984910089756</v>
      </c>
    </row>
    <row r="72" spans="1:7" ht="11.25">
      <c r="A72" s="23" t="s">
        <v>51</v>
      </c>
      <c r="B72" s="24">
        <v>2678779</v>
      </c>
      <c r="C72" s="25">
        <v>0.9589658352318534</v>
      </c>
      <c r="D72" s="25"/>
      <c r="E72" s="24">
        <v>2653439</v>
      </c>
      <c r="F72" s="25">
        <v>0.9590679820796368</v>
      </c>
      <c r="G72" s="25">
        <v>-0.009459533615875038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1145668</v>
      </c>
      <c r="C74" s="25">
        <v>0.8323293085160484</v>
      </c>
      <c r="D74" s="25"/>
      <c r="E74" s="24">
        <v>1141796</v>
      </c>
      <c r="F74" s="25">
        <v>0.8270935289737282</v>
      </c>
      <c r="G74" s="25">
        <v>-0.003379687658204622</v>
      </c>
    </row>
    <row r="75" spans="1:7" ht="11.25">
      <c r="A75" s="23" t="s">
        <v>54</v>
      </c>
      <c r="B75" s="24">
        <v>47920</v>
      </c>
      <c r="C75" s="25">
        <v>0.034813943013236856</v>
      </c>
      <c r="D75" s="25"/>
      <c r="E75" s="24">
        <v>48689</v>
      </c>
      <c r="F75" s="25">
        <v>0.035269309782309494</v>
      </c>
      <c r="G75" s="25">
        <v>0.016047579298831494</v>
      </c>
    </row>
    <row r="76" spans="1:7" ht="11.25">
      <c r="A76" s="23" t="s">
        <v>55</v>
      </c>
      <c r="B76" s="24">
        <v>76244</v>
      </c>
      <c r="C76" s="25">
        <v>0.055391366258372925</v>
      </c>
      <c r="D76" s="25"/>
      <c r="E76" s="24">
        <v>78870</v>
      </c>
      <c r="F76" s="25">
        <v>0.057131805182500155</v>
      </c>
      <c r="G76" s="25">
        <v>0.03444205445674409</v>
      </c>
    </row>
    <row r="77" spans="1:7" ht="11.25">
      <c r="A77" s="23" t="s">
        <v>56</v>
      </c>
      <c r="B77" s="24">
        <v>61014</v>
      </c>
      <c r="C77" s="25">
        <v>0.04432675123141973</v>
      </c>
      <c r="D77" s="25"/>
      <c r="E77" s="24">
        <v>65692</v>
      </c>
      <c r="F77" s="25">
        <v>0.0475859331310866</v>
      </c>
      <c r="G77" s="25">
        <v>0.07667092798374142</v>
      </c>
    </row>
    <row r="78" spans="1:7" ht="11.25">
      <c r="A78" s="23" t="s">
        <v>57</v>
      </c>
      <c r="B78" s="24">
        <v>1330846</v>
      </c>
      <c r="C78" s="25">
        <v>0.9668613690190778</v>
      </c>
      <c r="D78" s="25"/>
      <c r="E78" s="24">
        <v>1335047</v>
      </c>
      <c r="F78" s="25">
        <v>0.9670805770696245</v>
      </c>
      <c r="G78" s="25">
        <v>0.003156638709512549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863623</v>
      </c>
      <c r="C80" s="25">
        <v>0.6274232451360737</v>
      </c>
      <c r="D80" s="25"/>
      <c r="E80" s="24">
        <v>863968</v>
      </c>
      <c r="F80" s="25">
        <v>0.625840642321723</v>
      </c>
      <c r="G80" s="25">
        <v>0.00039947986563571014</v>
      </c>
    </row>
    <row r="81" spans="1:7" ht="11.25">
      <c r="A81" s="18" t="s">
        <v>60</v>
      </c>
      <c r="B81" s="24">
        <v>467223</v>
      </c>
      <c r="C81" s="25">
        <v>0.3394381238830042</v>
      </c>
      <c r="D81" s="25"/>
      <c r="E81" s="24">
        <v>471079</v>
      </c>
      <c r="F81" s="25">
        <v>0.3412399347479015</v>
      </c>
      <c r="G81" s="25">
        <v>0.008253018365962372</v>
      </c>
    </row>
    <row r="82" spans="1:7" ht="11.25">
      <c r="A82" s="18" t="s">
        <v>61</v>
      </c>
      <c r="B82" s="24">
        <v>1330846</v>
      </c>
      <c r="C82" s="25">
        <v>0.9668613690190779</v>
      </c>
      <c r="D82" s="25"/>
      <c r="E82" s="24">
        <v>1335047</v>
      </c>
      <c r="F82" s="25">
        <v>0.9670805770696245</v>
      </c>
      <c r="G82" s="25">
        <v>0.003156638709512549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684134</v>
      </c>
      <c r="C84" s="25">
        <v>0.4970242506138936</v>
      </c>
      <c r="D84" s="25"/>
      <c r="E84" s="24">
        <v>677714</v>
      </c>
      <c r="F84" s="25">
        <v>0.49092207705658564</v>
      </c>
      <c r="G84" s="25">
        <v>-0.009384126501533308</v>
      </c>
    </row>
    <row r="85" spans="1:7" ht="11.25">
      <c r="A85" s="18" t="s">
        <v>64</v>
      </c>
      <c r="B85" s="24">
        <v>522263</v>
      </c>
      <c r="C85" s="25">
        <v>0.37942475625880884</v>
      </c>
      <c r="D85" s="25"/>
      <c r="E85" s="24">
        <v>526922</v>
      </c>
      <c r="F85" s="25">
        <v>0.381691454930561</v>
      </c>
      <c r="G85" s="25">
        <v>0.008920792780648723</v>
      </c>
    </row>
    <row r="86" spans="1:7" ht="11.25">
      <c r="A86" s="18" t="s">
        <v>65</v>
      </c>
      <c r="B86" s="24">
        <v>124449</v>
      </c>
      <c r="C86" s="25">
        <v>0.09041236214637549</v>
      </c>
      <c r="D86" s="25"/>
      <c r="E86" s="24">
        <v>130411</v>
      </c>
      <c r="F86" s="25">
        <v>0.09446704508247784</v>
      </c>
      <c r="G86" s="25">
        <v>0.04790717482663576</v>
      </c>
    </row>
    <row r="87" spans="1:7" ht="11.25">
      <c r="A87" s="18" t="s">
        <v>61</v>
      </c>
      <c r="B87" s="24">
        <v>1330846</v>
      </c>
      <c r="C87" s="25">
        <v>0.9668613690190779</v>
      </c>
      <c r="D87" s="25"/>
      <c r="E87" s="24">
        <v>1335047</v>
      </c>
      <c r="F87" s="25">
        <v>0.9670805770696245</v>
      </c>
      <c r="G87" s="25">
        <v>0.003156638709512549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33">
        <v>310849</v>
      </c>
      <c r="C89" s="25">
        <v>0.22583220725629513</v>
      </c>
      <c r="D89" s="25"/>
      <c r="E89" s="33">
        <v>306733</v>
      </c>
      <c r="F89" s="25">
        <v>0.2221910739069839</v>
      </c>
      <c r="G89" s="25">
        <v>-0.013241155673655025</v>
      </c>
    </row>
    <row r="90" spans="1:7" ht="11.25">
      <c r="A90" s="23" t="s">
        <v>103</v>
      </c>
      <c r="B90" s="33">
        <v>303704</v>
      </c>
      <c r="C90" s="25">
        <v>0.2206413553608532</v>
      </c>
      <c r="D90" s="25"/>
      <c r="E90" s="33">
        <v>293542</v>
      </c>
      <c r="F90" s="25">
        <v>0.21263578492305643</v>
      </c>
      <c r="G90" s="25">
        <v>-0.03346021125833043</v>
      </c>
    </row>
    <row r="91" spans="1:7" ht="11.25">
      <c r="A91" s="23" t="s">
        <v>114</v>
      </c>
      <c r="B91" s="33">
        <v>267387</v>
      </c>
      <c r="C91" s="25">
        <v>0.19425700710518287</v>
      </c>
      <c r="D91" s="25"/>
      <c r="E91" s="33">
        <v>274967</v>
      </c>
      <c r="F91" s="25">
        <v>0.19918043711951972</v>
      </c>
      <c r="G91" s="25">
        <v>0.0283484238201559</v>
      </c>
    </row>
    <row r="92" spans="1:7" ht="11.25">
      <c r="A92" s="23" t="s">
        <v>105</v>
      </c>
      <c r="B92" s="33">
        <v>205548</v>
      </c>
      <c r="C92" s="25">
        <v>0.14933089228891505</v>
      </c>
      <c r="D92" s="25"/>
      <c r="E92" s="33">
        <v>214340</v>
      </c>
      <c r="F92" s="25">
        <v>0.15526348577173935</v>
      </c>
      <c r="G92" s="25">
        <v>0.04277346410570759</v>
      </c>
    </row>
    <row r="93" spans="1:7" ht="11.25">
      <c r="A93" s="23" t="s">
        <v>108</v>
      </c>
      <c r="B93" s="33">
        <v>135078</v>
      </c>
      <c r="C93" s="25">
        <v>0.09813434462316377</v>
      </c>
      <c r="D93" s="25"/>
      <c r="E93" s="33">
        <v>164504</v>
      </c>
      <c r="F93" s="25">
        <v>0.11916331278993286</v>
      </c>
      <c r="G93" s="25">
        <v>0.2178445046565689</v>
      </c>
    </row>
    <row r="94" spans="1:7" ht="11.25">
      <c r="A94" s="23" t="s">
        <v>115</v>
      </c>
      <c r="B94" s="33">
        <v>69744</v>
      </c>
      <c r="C94" s="25">
        <v>0.05066910771108496</v>
      </c>
      <c r="D94" s="25"/>
      <c r="E94" s="33">
        <v>69721</v>
      </c>
      <c r="F94" s="25">
        <v>0.0505044578309762</v>
      </c>
      <c r="G94" s="25">
        <v>-0.00032977747189721907</v>
      </c>
    </row>
    <row r="95" spans="1:7" ht="11.25">
      <c r="A95" s="23" t="s">
        <v>119</v>
      </c>
      <c r="B95" s="33">
        <v>12009</v>
      </c>
      <c r="C95" s="25">
        <v>0.008724554291443268</v>
      </c>
      <c r="D95" s="25"/>
      <c r="E95" s="33">
        <v>11240</v>
      </c>
      <c r="F95" s="25">
        <v>0.008142024727416023</v>
      </c>
      <c r="G95" s="25">
        <v>-0.06403530685319347</v>
      </c>
    </row>
    <row r="96" spans="1:7" ht="11.25">
      <c r="A96" s="22" t="s">
        <v>61</v>
      </c>
      <c r="B96" s="24">
        <v>1330846</v>
      </c>
      <c r="C96" s="25">
        <v>0.9475894686369383</v>
      </c>
      <c r="D96" s="25"/>
      <c r="E96" s="24">
        <v>1335047</v>
      </c>
      <c r="F96" s="25">
        <v>0.9670805770696245</v>
      </c>
      <c r="G96" s="25">
        <v>0.003156638709512549</v>
      </c>
    </row>
    <row r="97" spans="1:7" ht="11.25">
      <c r="A97" s="22" t="s">
        <v>69</v>
      </c>
      <c r="G97" s="20"/>
    </row>
    <row r="98" spans="1:7" ht="11.25">
      <c r="A98" s="23" t="s">
        <v>79</v>
      </c>
      <c r="B98" s="18">
        <v>21710</v>
      </c>
      <c r="E98" s="18">
        <v>21854</v>
      </c>
      <c r="G98" s="25">
        <v>0.0066328880700137205</v>
      </c>
    </row>
    <row r="99" spans="1:7" ht="11.25">
      <c r="A99" s="23" t="s">
        <v>70</v>
      </c>
      <c r="B99" s="18">
        <v>16141</v>
      </c>
      <c r="C99" s="27">
        <v>0.723909046060008</v>
      </c>
      <c r="E99" s="18">
        <v>13315</v>
      </c>
      <c r="F99" s="27">
        <v>0.6355608591885441</v>
      </c>
      <c r="G99" s="25">
        <v>-0.1750820890898953</v>
      </c>
    </row>
    <row r="100" spans="1:7" ht="11.25">
      <c r="A100" s="23" t="s">
        <v>71</v>
      </c>
      <c r="B100" s="18">
        <v>5174</v>
      </c>
      <c r="C100" s="27">
        <v>0.23204915459478853</v>
      </c>
      <c r="E100" s="18">
        <v>6721</v>
      </c>
      <c r="F100" s="27">
        <v>0.32081145584725534</v>
      </c>
      <c r="G100" s="25">
        <v>0.2989949748743719</v>
      </c>
    </row>
    <row r="101" spans="1:7" ht="11.25">
      <c r="A101" s="23" t="s">
        <v>72</v>
      </c>
      <c r="B101" s="18">
        <v>694</v>
      </c>
      <c r="C101" s="27">
        <v>0.031125263488361664</v>
      </c>
      <c r="E101" s="18">
        <v>725</v>
      </c>
      <c r="F101" s="27">
        <v>0.034606205250596656</v>
      </c>
      <c r="G101" s="25">
        <v>0.04466858789625361</v>
      </c>
    </row>
    <row r="102" spans="1:7" ht="12" thickBot="1">
      <c r="A102" s="28" t="s">
        <v>73</v>
      </c>
      <c r="B102" s="29">
        <v>22009</v>
      </c>
      <c r="C102" s="30">
        <v>0.9870834641431583</v>
      </c>
      <c r="D102" s="29"/>
      <c r="E102" s="29">
        <v>20761</v>
      </c>
      <c r="F102" s="30">
        <v>0.9909785202863961</v>
      </c>
      <c r="G102" s="31">
        <v>-0.05670407560543411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4.7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134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117</v>
      </c>
      <c r="C110" s="95"/>
      <c r="D110" s="49"/>
      <c r="E110" s="95" t="s">
        <v>116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41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45614</v>
      </c>
      <c r="C114" s="25">
        <v>0.016329181171072998</v>
      </c>
      <c r="D114" s="25"/>
      <c r="E114" s="24">
        <v>45445</v>
      </c>
      <c r="F114" s="25">
        <v>0.016425794768829844</v>
      </c>
      <c r="G114" s="25">
        <v>-0.0037050028500021925</v>
      </c>
    </row>
    <row r="115" spans="1:7" ht="11.25">
      <c r="A115" s="23" t="s">
        <v>44</v>
      </c>
      <c r="B115" s="24">
        <v>69011</v>
      </c>
      <c r="C115" s="25">
        <v>0.02470498359707368</v>
      </c>
      <c r="D115" s="25"/>
      <c r="E115" s="24">
        <v>67801</v>
      </c>
      <c r="F115" s="25">
        <v>0.02450622315153333</v>
      </c>
      <c r="G115" s="25">
        <v>-0.017533436698497384</v>
      </c>
    </row>
    <row r="116" spans="1:7" ht="11.25">
      <c r="A116" s="23" t="s">
        <v>45</v>
      </c>
      <c r="B116" s="24">
        <v>114625</v>
      </c>
      <c r="C116" s="25">
        <v>0.041034164768146676</v>
      </c>
      <c r="D116" s="25"/>
      <c r="E116" s="24">
        <v>113246</v>
      </c>
      <c r="F116" s="25">
        <v>0.040932017920363176</v>
      </c>
      <c r="G116" s="25">
        <v>-0.012030534351144984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17824</v>
      </c>
      <c r="C118" s="25">
        <v>0.006380745499039881</v>
      </c>
      <c r="D118" s="25"/>
      <c r="E118" s="24">
        <v>18461</v>
      </c>
      <c r="F118" s="25">
        <v>0.006672606386343223</v>
      </c>
      <c r="G118" s="25">
        <v>0.03573833034111318</v>
      </c>
    </row>
    <row r="119" spans="1:7" ht="11.25">
      <c r="A119" s="23" t="s">
        <v>49</v>
      </c>
      <c r="B119" s="24">
        <v>8666</v>
      </c>
      <c r="C119" s="25">
        <v>0.0031023081516314862</v>
      </c>
      <c r="D119" s="25"/>
      <c r="E119" s="24">
        <v>8843</v>
      </c>
      <c r="F119" s="25">
        <v>0.0031962438803116366</v>
      </c>
      <c r="G119" s="25">
        <v>0.020424648049850003</v>
      </c>
    </row>
    <row r="120" spans="1:7" ht="11.25">
      <c r="A120" s="23" t="s">
        <v>48</v>
      </c>
      <c r="B120" s="24">
        <v>1974</v>
      </c>
      <c r="C120" s="25">
        <v>0.0007066647001293047</v>
      </c>
      <c r="D120" s="25"/>
      <c r="E120" s="24">
        <v>2015</v>
      </c>
      <c r="F120" s="25">
        <v>0.0007283084268718701</v>
      </c>
      <c r="G120" s="25">
        <v>0.020770010131712313</v>
      </c>
    </row>
    <row r="121" spans="1:7" ht="11.25">
      <c r="A121" s="23" t="s">
        <v>76</v>
      </c>
      <c r="B121" s="24">
        <v>37856</v>
      </c>
      <c r="C121" s="25">
        <v>0.013551924462054181</v>
      </c>
      <c r="D121" s="25"/>
      <c r="E121" s="24">
        <v>38552</v>
      </c>
      <c r="F121" s="25">
        <v>0.013934365495168405</v>
      </c>
      <c r="G121" s="25">
        <v>0.018385460693153055</v>
      </c>
    </row>
    <row r="122" spans="1:7" ht="11.25">
      <c r="A122" s="23" t="s">
        <v>50</v>
      </c>
      <c r="B122" s="24">
        <v>48305</v>
      </c>
      <c r="C122" s="25">
        <v>0.017292521955291823</v>
      </c>
      <c r="D122" s="25"/>
      <c r="E122" s="24">
        <v>45375</v>
      </c>
      <c r="F122" s="25">
        <v>0.016400493731668044</v>
      </c>
      <c r="G122" s="25">
        <v>-0.0606562467653452</v>
      </c>
    </row>
    <row r="123" spans="1:7" ht="11.25">
      <c r="A123" s="23" t="s">
        <v>51</v>
      </c>
      <c r="B123" s="24">
        <v>114625</v>
      </c>
      <c r="C123" s="25">
        <v>0.041034164768146676</v>
      </c>
      <c r="D123" s="25"/>
      <c r="E123" s="24">
        <v>113246</v>
      </c>
      <c r="F123" s="25">
        <v>0.040932017920363176</v>
      </c>
      <c r="G123" s="25">
        <v>-0.012030534351144984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30341</v>
      </c>
      <c r="C125" s="25">
        <v>0.02204277639742528</v>
      </c>
      <c r="D125" s="25"/>
      <c r="E125" s="24">
        <v>29706</v>
      </c>
      <c r="F125" s="25">
        <v>0.021518415173720672</v>
      </c>
      <c r="G125" s="25">
        <v>-0.020928776243367087</v>
      </c>
    </row>
    <row r="126" spans="1:7" ht="11.25">
      <c r="A126" s="23" t="s">
        <v>54</v>
      </c>
      <c r="B126" s="24">
        <v>222</v>
      </c>
      <c r="C126" s="25">
        <v>0.00016128329192275837</v>
      </c>
      <c r="D126" s="25"/>
      <c r="E126" s="24">
        <v>246</v>
      </c>
      <c r="F126" s="25">
        <v>0.00017819733834024393</v>
      </c>
      <c r="G126" s="25">
        <v>0.10810810810810811</v>
      </c>
    </row>
    <row r="127" spans="1:7" ht="11.25">
      <c r="A127" s="23" t="s">
        <v>55</v>
      </c>
      <c r="B127" s="24">
        <v>12419</v>
      </c>
      <c r="C127" s="25">
        <v>0.009022419830579893</v>
      </c>
      <c r="D127" s="25"/>
      <c r="E127" s="24">
        <v>12715</v>
      </c>
      <c r="F127" s="25">
        <v>0.009210484378033339</v>
      </c>
      <c r="G127" s="25">
        <v>0.023834447217972565</v>
      </c>
    </row>
    <row r="128" spans="1:7" ht="11.25">
      <c r="A128" s="23" t="s">
        <v>56</v>
      </c>
      <c r="B128" s="24">
        <v>2632</v>
      </c>
      <c r="C128" s="25">
        <v>0.0019121514609941445</v>
      </c>
      <c r="D128" s="25"/>
      <c r="E128" s="24">
        <v>2778</v>
      </c>
      <c r="F128" s="25">
        <v>0.002012326040281291</v>
      </c>
      <c r="G128" s="25">
        <v>0.05547112462006076</v>
      </c>
    </row>
    <row r="129" spans="1:7" ht="11.25">
      <c r="A129" s="23" t="s">
        <v>57</v>
      </c>
      <c r="B129" s="24">
        <v>45614</v>
      </c>
      <c r="C129" s="25">
        <v>0.033138630980922075</v>
      </c>
      <c r="D129" s="25"/>
      <c r="E129" s="24">
        <v>45445</v>
      </c>
      <c r="F129" s="25">
        <v>0.032919422930375544</v>
      </c>
      <c r="G129" s="25">
        <v>-0.0037050028500021925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33222</v>
      </c>
      <c r="C131" s="25">
        <v>0.024135826685846302</v>
      </c>
      <c r="D131" s="25"/>
      <c r="E131" s="24">
        <v>32884</v>
      </c>
      <c r="F131" s="25">
        <v>0.023820492983660898</v>
      </c>
      <c r="G131" s="25">
        <v>-0.010173981096863516</v>
      </c>
    </row>
    <row r="132" spans="1:7" ht="11.25">
      <c r="A132" s="18" t="s">
        <v>60</v>
      </c>
      <c r="B132" s="24">
        <v>12392</v>
      </c>
      <c r="C132" s="25">
        <v>0.009002804295075774</v>
      </c>
      <c r="D132" s="25"/>
      <c r="E132" s="24">
        <v>12561</v>
      </c>
      <c r="F132" s="25">
        <v>0.00909892994671465</v>
      </c>
      <c r="G132" s="25">
        <v>0.013637830858618472</v>
      </c>
    </row>
    <row r="133" spans="1:7" ht="11.25">
      <c r="A133" s="18" t="s">
        <v>61</v>
      </c>
      <c r="B133" s="24">
        <v>45614</v>
      </c>
      <c r="C133" s="25">
        <v>0.033138630980922075</v>
      </c>
      <c r="D133" s="25"/>
      <c r="E133" s="24">
        <v>45445</v>
      </c>
      <c r="F133" s="25">
        <v>0.032919422930375544</v>
      </c>
      <c r="G133" s="25">
        <v>-0.0037050028500021925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11633</v>
      </c>
      <c r="C135" s="25">
        <v>0.008451389797015532</v>
      </c>
      <c r="D135" s="25"/>
      <c r="E135" s="24">
        <v>11373</v>
      </c>
      <c r="F135" s="25">
        <v>0.008238367190827618</v>
      </c>
      <c r="G135" s="25">
        <v>-0.022350210607753773</v>
      </c>
    </row>
    <row r="136" spans="1:7" ht="11.25">
      <c r="A136" s="18" t="s">
        <v>64</v>
      </c>
      <c r="B136" s="24">
        <v>21381</v>
      </c>
      <c r="C136" s="25">
        <v>0.015533324615317553</v>
      </c>
      <c r="D136" s="25"/>
      <c r="E136" s="24">
        <v>20626</v>
      </c>
      <c r="F136" s="25">
        <v>0.01494105000246289</v>
      </c>
      <c r="G136" s="25">
        <v>-0.03531172536364058</v>
      </c>
    </row>
    <row r="137" spans="1:7" ht="11.25">
      <c r="A137" s="18" t="s">
        <v>65</v>
      </c>
      <c r="B137" s="24">
        <v>12600</v>
      </c>
      <c r="C137" s="25">
        <v>0.00915391656858899</v>
      </c>
      <c r="D137" s="25"/>
      <c r="E137" s="24">
        <v>13446</v>
      </c>
      <c r="F137" s="25">
        <v>0.00974000573708504</v>
      </c>
      <c r="G137" s="25">
        <v>0.06714285714285717</v>
      </c>
    </row>
    <row r="138" spans="1:7" ht="11.25">
      <c r="A138" s="18" t="s">
        <v>61</v>
      </c>
      <c r="B138" s="24">
        <v>45614</v>
      </c>
      <c r="C138" s="25">
        <v>0.033138630980922075</v>
      </c>
      <c r="D138" s="25"/>
      <c r="E138" s="24">
        <v>45445</v>
      </c>
      <c r="F138" s="25">
        <v>0.03291942293037555</v>
      </c>
      <c r="G138" s="25">
        <v>-0.0037050028500021925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14993</v>
      </c>
      <c r="C140" s="25">
        <v>0.01089243421530593</v>
      </c>
      <c r="D140" s="25"/>
      <c r="E140" s="24">
        <v>14119</v>
      </c>
      <c r="F140" s="25">
        <v>0.010227513089536195</v>
      </c>
      <c r="G140" s="25">
        <v>-0.058293870472887366</v>
      </c>
    </row>
    <row r="141" spans="1:7" ht="11.25">
      <c r="A141" s="23" t="s">
        <v>99</v>
      </c>
      <c r="B141" s="24">
        <v>13382</v>
      </c>
      <c r="C141" s="25">
        <v>0.00972204059689348</v>
      </c>
      <c r="D141" s="25"/>
      <c r="E141" s="24">
        <v>13845</v>
      </c>
      <c r="F141" s="25">
        <v>0.010029033127319825</v>
      </c>
      <c r="G141" s="25">
        <v>0.03459871469137643</v>
      </c>
    </row>
    <row r="142" spans="1:7" ht="11.25">
      <c r="A142" s="23" t="s">
        <v>87</v>
      </c>
      <c r="B142" s="24">
        <v>12149</v>
      </c>
      <c r="C142" s="25">
        <v>0.0088262644755387</v>
      </c>
      <c r="D142" s="25"/>
      <c r="E142" s="24">
        <v>12459</v>
      </c>
      <c r="F142" s="25">
        <v>0.00902504324545162</v>
      </c>
      <c r="G142" s="25">
        <v>0.025516503415919045</v>
      </c>
    </row>
    <row r="143" spans="1:7" ht="11.25">
      <c r="A143" s="23" t="s">
        <v>88</v>
      </c>
      <c r="B143" s="24">
        <v>1693</v>
      </c>
      <c r="C143" s="25">
        <v>0.0012299667262397746</v>
      </c>
      <c r="D143" s="25"/>
      <c r="E143" s="24">
        <v>1589</v>
      </c>
      <c r="F143" s="25">
        <v>0.0011510389049701121</v>
      </c>
      <c r="G143" s="25">
        <v>-0.0614294152392203</v>
      </c>
    </row>
    <row r="144" spans="1:7" ht="11.25">
      <c r="A144" s="23" t="s">
        <v>89</v>
      </c>
      <c r="B144" s="24">
        <v>2020</v>
      </c>
      <c r="C144" s="25">
        <v>0.0014675326562341078</v>
      </c>
      <c r="D144" s="25"/>
      <c r="E144" s="24">
        <v>2079</v>
      </c>
      <c r="F144" s="25">
        <v>0.0015059848228023052</v>
      </c>
      <c r="G144" s="25">
        <v>0.029207920792079234</v>
      </c>
    </row>
    <row r="145" spans="1:7" ht="11.25">
      <c r="A145" s="23" t="s">
        <v>90</v>
      </c>
      <c r="B145" s="24">
        <v>1377</v>
      </c>
      <c r="C145" s="25">
        <v>0.0010003923107100824</v>
      </c>
      <c r="D145" s="25"/>
      <c r="E145" s="24">
        <v>1354</v>
      </c>
      <c r="F145" s="25">
        <v>0.0009808097402954888</v>
      </c>
      <c r="G145" s="25">
        <v>-0.016702977487291215</v>
      </c>
    </row>
    <row r="146" spans="1:7" ht="11.25">
      <c r="A146" s="22" t="s">
        <v>61</v>
      </c>
      <c r="B146" s="24">
        <v>45614</v>
      </c>
      <c r="C146" s="25">
        <v>0.0010003923107100824</v>
      </c>
      <c r="D146" s="25"/>
      <c r="E146" s="24">
        <v>45445</v>
      </c>
      <c r="F146" s="25">
        <v>0.0009808097402954888</v>
      </c>
      <c r="G146" s="25">
        <v>-0.0037050028500021925</v>
      </c>
    </row>
    <row r="147" spans="1:7" ht="11.25">
      <c r="A147" s="22" t="s">
        <v>69</v>
      </c>
      <c r="G147" s="20"/>
    </row>
    <row r="148" spans="1:7" ht="11.25">
      <c r="A148" s="23" t="s">
        <v>79</v>
      </c>
      <c r="B148" s="18">
        <v>191</v>
      </c>
      <c r="E148" s="18">
        <v>224</v>
      </c>
      <c r="G148" s="25">
        <v>0.17277486910994755</v>
      </c>
    </row>
    <row r="149" spans="1:7" ht="11.25">
      <c r="A149" s="23" t="s">
        <v>70</v>
      </c>
      <c r="B149" s="18">
        <v>193</v>
      </c>
      <c r="C149" s="27">
        <v>0.008655872987397407</v>
      </c>
      <c r="E149" s="18">
        <v>149</v>
      </c>
      <c r="F149" s="27">
        <v>0.007112171837708831</v>
      </c>
      <c r="G149" s="25">
        <v>-0.227979274611399</v>
      </c>
    </row>
    <row r="150" spans="1:7" ht="11.25">
      <c r="A150" s="23" t="s">
        <v>71</v>
      </c>
      <c r="B150" s="18">
        <v>93</v>
      </c>
      <c r="C150" s="27">
        <v>0.004170964703771808</v>
      </c>
      <c r="E150" s="18">
        <v>40</v>
      </c>
      <c r="F150" s="27">
        <v>0.0019093078758949881</v>
      </c>
      <c r="G150" s="25">
        <v>-0.5698924731182795</v>
      </c>
    </row>
    <row r="151" spans="1:7" ht="11.25">
      <c r="A151" s="23" t="s">
        <v>72</v>
      </c>
      <c r="B151" s="18">
        <v>2</v>
      </c>
      <c r="C151" s="27">
        <v>8.9698165672512E-05</v>
      </c>
      <c r="E151" s="18">
        <v>0</v>
      </c>
      <c r="F151" s="27">
        <v>0</v>
      </c>
      <c r="G151" s="25">
        <v>-1</v>
      </c>
    </row>
    <row r="152" spans="1:7" ht="12" thickBot="1">
      <c r="A152" s="28" t="s">
        <v>73</v>
      </c>
      <c r="B152" s="29">
        <v>288</v>
      </c>
      <c r="C152" s="30">
        <v>0.012916535856841728</v>
      </c>
      <c r="D152" s="29"/>
      <c r="E152" s="29">
        <v>189</v>
      </c>
      <c r="F152" s="30">
        <v>0.009021479713603819</v>
      </c>
      <c r="G152" s="31">
        <v>-0.34375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2:G2"/>
    <mergeCell ref="A3:G3"/>
    <mergeCell ref="A4:G4"/>
    <mergeCell ref="E6:F6"/>
    <mergeCell ref="B6:C6"/>
    <mergeCell ref="A107:G107"/>
    <mergeCell ref="A108:G108"/>
    <mergeCell ref="B110:C110"/>
    <mergeCell ref="E110:F110"/>
    <mergeCell ref="A54:G54"/>
    <mergeCell ref="A53:G53"/>
    <mergeCell ref="A104:G104"/>
    <mergeCell ref="A56:G56"/>
    <mergeCell ref="A57:G57"/>
    <mergeCell ref="B59:C59"/>
    <mergeCell ref="E59:F59"/>
    <mergeCell ref="A105:G105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3" sqref="A3:M3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91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135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7" t="s">
        <v>132</v>
      </c>
      <c r="C6" s="95"/>
      <c r="D6" s="49"/>
      <c r="E6" s="97" t="s">
        <v>136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92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1378971</v>
      </c>
      <c r="C10" s="25">
        <v>0.4981268375360734</v>
      </c>
      <c r="D10" s="25"/>
      <c r="E10" s="24">
        <v>1380492</v>
      </c>
      <c r="F10" s="25">
        <v>0.49896970562243265</v>
      </c>
      <c r="G10" s="25">
        <v>0.0011029963646806973</v>
      </c>
      <c r="H10" s="26"/>
      <c r="I10" s="26"/>
    </row>
    <row r="11" spans="1:9" ht="11.25">
      <c r="A11" s="23" t="s">
        <v>44</v>
      </c>
      <c r="B11" s="24">
        <v>1389342</v>
      </c>
      <c r="C11" s="25">
        <v>0.5018731624639265</v>
      </c>
      <c r="D11" s="25"/>
      <c r="E11" s="24">
        <v>1386193</v>
      </c>
      <c r="F11" s="25">
        <v>0.5010302943775674</v>
      </c>
      <c r="G11" s="25">
        <v>-0.002266540563806485</v>
      </c>
      <c r="H11" s="26"/>
      <c r="I11" s="26"/>
    </row>
    <row r="12" spans="1:9" ht="11.25">
      <c r="A12" s="23" t="s">
        <v>45</v>
      </c>
      <c r="B12" s="24">
        <v>2768313</v>
      </c>
      <c r="C12" s="25">
        <v>1</v>
      </c>
      <c r="D12" s="25"/>
      <c r="E12" s="24">
        <v>2766685</v>
      </c>
      <c r="F12" s="25">
        <v>1</v>
      </c>
      <c r="G12" s="25">
        <v>-0.0005880837896581337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1584247</v>
      </c>
      <c r="C14" s="25">
        <v>0.5722788571957</v>
      </c>
      <c r="D14" s="25"/>
      <c r="E14" s="24">
        <v>1583322</v>
      </c>
      <c r="F14" s="25">
        <v>0.5722812680156939</v>
      </c>
      <c r="G14" s="25">
        <v>-0.0005838736005181477</v>
      </c>
      <c r="H14" s="26"/>
      <c r="I14" s="26"/>
    </row>
    <row r="15" spans="1:9" ht="11.25">
      <c r="A15" s="23" t="s">
        <v>49</v>
      </c>
      <c r="B15" s="24">
        <v>200519</v>
      </c>
      <c r="C15" s="25">
        <v>0.07243364460593871</v>
      </c>
      <c r="D15" s="25"/>
      <c r="E15" s="24">
        <v>200804</v>
      </c>
      <c r="F15" s="25">
        <v>0.0725792780891211</v>
      </c>
      <c r="G15" s="25">
        <v>0.001421311696148564</v>
      </c>
      <c r="H15" s="26"/>
      <c r="I15" s="26"/>
    </row>
    <row r="16" spans="1:9" ht="11.25">
      <c r="A16" s="23" t="s">
        <v>48</v>
      </c>
      <c r="B16" s="24">
        <v>192828</v>
      </c>
      <c r="C16" s="25">
        <v>0.06965541829988155</v>
      </c>
      <c r="D16" s="25"/>
      <c r="E16" s="24">
        <v>192451</v>
      </c>
      <c r="F16" s="25">
        <v>0.06956014146894207</v>
      </c>
      <c r="G16" s="25">
        <v>-0.001955110253697545</v>
      </c>
      <c r="H16" s="26"/>
      <c r="I16" s="26"/>
    </row>
    <row r="17" spans="1:9" ht="11.25">
      <c r="A17" s="23" t="s">
        <v>76</v>
      </c>
      <c r="B17" s="24">
        <v>170081</v>
      </c>
      <c r="C17" s="25">
        <v>0.061438500631973335</v>
      </c>
      <c r="D17" s="25"/>
      <c r="E17" s="24">
        <v>169998</v>
      </c>
      <c r="F17" s="25">
        <v>0.06144465307760009</v>
      </c>
      <c r="G17" s="25">
        <v>-0.0004880027751482663</v>
      </c>
      <c r="H17" s="26"/>
      <c r="I17" s="26"/>
    </row>
    <row r="18" spans="1:9" ht="11.25">
      <c r="A18" s="23" t="s">
        <v>50</v>
      </c>
      <c r="B18" s="24">
        <v>620638</v>
      </c>
      <c r="C18" s="25">
        <v>0.22419357926650635</v>
      </c>
      <c r="D18" s="25"/>
      <c r="E18" s="24">
        <v>620110</v>
      </c>
      <c r="F18" s="25">
        <v>0.22413465934864288</v>
      </c>
      <c r="G18" s="25">
        <v>-0.0008507374669292078</v>
      </c>
      <c r="H18" s="26"/>
      <c r="I18" s="26"/>
    </row>
    <row r="19" spans="1:7" ht="11.25">
      <c r="A19" s="23" t="s">
        <v>51</v>
      </c>
      <c r="B19" s="24">
        <v>2768313</v>
      </c>
      <c r="C19" s="25">
        <v>1</v>
      </c>
      <c r="D19" s="25"/>
      <c r="E19" s="24">
        <v>2766685</v>
      </c>
      <c r="F19" s="25">
        <v>1</v>
      </c>
      <c r="G19" s="25">
        <v>-0.0005880837896581337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1172127</v>
      </c>
      <c r="C21" s="25">
        <v>0.8500011965443798</v>
      </c>
      <c r="D21" s="25"/>
      <c r="E21" s="24">
        <v>1171502</v>
      </c>
      <c r="F21" s="25">
        <v>0.8486119441474489</v>
      </c>
      <c r="G21" s="25">
        <v>-0.000533218669990565</v>
      </c>
      <c r="H21" s="26"/>
      <c r="I21" s="26"/>
    </row>
    <row r="22" spans="1:9" ht="11.25">
      <c r="A22" s="23" t="s">
        <v>54</v>
      </c>
      <c r="B22" s="24">
        <v>48535</v>
      </c>
      <c r="C22" s="25">
        <v>0.03519653422733328</v>
      </c>
      <c r="D22" s="25"/>
      <c r="E22" s="24">
        <v>48935</v>
      </c>
      <c r="F22" s="25">
        <v>0.035447507120649736</v>
      </c>
      <c r="G22" s="25">
        <v>0.008241475224065153</v>
      </c>
      <c r="H22" s="26"/>
      <c r="I22" s="26"/>
    </row>
    <row r="23" spans="1:9" ht="11.25">
      <c r="A23" s="23" t="s">
        <v>55</v>
      </c>
      <c r="B23" s="24">
        <v>91420</v>
      </c>
      <c r="C23" s="25">
        <v>0.06629581042676025</v>
      </c>
      <c r="D23" s="25"/>
      <c r="E23" s="24">
        <v>91585</v>
      </c>
      <c r="F23" s="25">
        <v>0.0663422895605335</v>
      </c>
      <c r="G23" s="25">
        <v>0.0018048567053161602</v>
      </c>
      <c r="H23" s="26"/>
      <c r="I23" s="26"/>
    </row>
    <row r="24" spans="1:9" ht="11.25">
      <c r="A24" s="23" t="s">
        <v>56</v>
      </c>
      <c r="B24" s="24">
        <v>66889</v>
      </c>
      <c r="C24" s="25">
        <v>0.048506458801526646</v>
      </c>
      <c r="D24" s="25"/>
      <c r="E24" s="24">
        <v>68470</v>
      </c>
      <c r="F24" s="25">
        <v>0.04959825917136789</v>
      </c>
      <c r="G24" s="25">
        <v>0.02363617336183821</v>
      </c>
      <c r="H24" s="24"/>
      <c r="I24" s="26"/>
    </row>
    <row r="25" spans="1:9" ht="11.25">
      <c r="A25" s="23" t="s">
        <v>57</v>
      </c>
      <c r="B25" s="24">
        <v>1378971</v>
      </c>
      <c r="C25" s="25">
        <v>1</v>
      </c>
      <c r="D25" s="25"/>
      <c r="E25" s="24">
        <v>1380492</v>
      </c>
      <c r="F25" s="25">
        <v>1</v>
      </c>
      <c r="G25" s="25">
        <v>0.0011029963646806973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896341</v>
      </c>
      <c r="C27" s="25">
        <v>0.6500071430073584</v>
      </c>
      <c r="D27" s="25"/>
      <c r="E27" s="24">
        <v>896852</v>
      </c>
      <c r="F27" s="25">
        <v>0.6496611353053838</v>
      </c>
      <c r="G27" s="25">
        <v>0.0005700955328384882</v>
      </c>
      <c r="H27" s="26"/>
      <c r="I27" s="26"/>
    </row>
    <row r="28" spans="1:9" ht="11.25">
      <c r="A28" s="18" t="s">
        <v>60</v>
      </c>
      <c r="B28" s="24">
        <v>482630</v>
      </c>
      <c r="C28" s="25">
        <v>0.3499928569926416</v>
      </c>
      <c r="D28" s="25"/>
      <c r="E28" s="24">
        <v>483640</v>
      </c>
      <c r="F28" s="25">
        <v>0.3503388646946161</v>
      </c>
      <c r="G28" s="25">
        <v>0.002092700412324122</v>
      </c>
      <c r="H28" s="26"/>
      <c r="I28" s="26"/>
    </row>
    <row r="29" spans="1:9" ht="11.25">
      <c r="A29" s="18" t="s">
        <v>61</v>
      </c>
      <c r="B29" s="24">
        <v>1378971</v>
      </c>
      <c r="C29" s="25">
        <v>1</v>
      </c>
      <c r="D29" s="25"/>
      <c r="E29" s="24">
        <v>1380492</v>
      </c>
      <c r="F29" s="25">
        <v>1</v>
      </c>
      <c r="G29" s="25">
        <v>0.0011029963646806973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688528</v>
      </c>
      <c r="C31" s="25">
        <v>0.49930564167049196</v>
      </c>
      <c r="D31" s="25"/>
      <c r="E31" s="24">
        <v>689087</v>
      </c>
      <c r="F31" s="25">
        <v>0.49916044424741324</v>
      </c>
      <c r="G31" s="25">
        <v>0.000811876931657185</v>
      </c>
      <c r="H31" s="26"/>
      <c r="I31" s="26"/>
    </row>
    <row r="32" spans="1:9" ht="11.25">
      <c r="A32" s="18" t="s">
        <v>64</v>
      </c>
      <c r="B32" s="24">
        <v>547020</v>
      </c>
      <c r="C32" s="25">
        <v>0.39668709494253324</v>
      </c>
      <c r="D32" s="25"/>
      <c r="E32" s="24">
        <v>547548</v>
      </c>
      <c r="F32" s="25">
        <v>0.3966325049330239</v>
      </c>
      <c r="G32" s="25">
        <v>0.0009652297905011764</v>
      </c>
      <c r="H32" s="26"/>
      <c r="I32" s="26"/>
    </row>
    <row r="33" spans="1:9" ht="11.25">
      <c r="A33" s="18" t="s">
        <v>65</v>
      </c>
      <c r="B33" s="24">
        <v>143423</v>
      </c>
      <c r="C33" s="25">
        <v>0.10400726338697477</v>
      </c>
      <c r="D33" s="25"/>
      <c r="E33" s="24">
        <v>143857</v>
      </c>
      <c r="F33" s="25">
        <v>0.10420705081956289</v>
      </c>
      <c r="G33" s="25">
        <v>0.0030260139587094947</v>
      </c>
      <c r="H33" s="26"/>
      <c r="I33" s="26"/>
    </row>
    <row r="34" spans="1:9" ht="11.25">
      <c r="A34" s="18" t="s">
        <v>61</v>
      </c>
      <c r="B34" s="24">
        <v>1378971</v>
      </c>
      <c r="C34" s="25">
        <v>1</v>
      </c>
      <c r="D34" s="25"/>
      <c r="E34" s="24">
        <v>1380492</v>
      </c>
      <c r="F34" s="25">
        <v>1</v>
      </c>
      <c r="G34" s="25">
        <v>0.0011029963646806973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306762</v>
      </c>
      <c r="C36" s="25">
        <v>0.2224571800277163</v>
      </c>
      <c r="D36" s="25"/>
      <c r="E36" s="24">
        <v>306733</v>
      </c>
      <c r="F36" s="25">
        <v>0.2221910739069839</v>
      </c>
      <c r="G36" s="25">
        <v>-9.45358290792564E-05</v>
      </c>
      <c r="H36" s="26"/>
      <c r="I36" s="26"/>
    </row>
    <row r="37" spans="1:9" ht="11.25">
      <c r="A37" s="23" t="s">
        <v>103</v>
      </c>
      <c r="B37" s="24">
        <v>293402</v>
      </c>
      <c r="C37" s="25">
        <v>0.21276879644314492</v>
      </c>
      <c r="D37" s="25"/>
      <c r="E37" s="24">
        <v>293542</v>
      </c>
      <c r="F37" s="25">
        <v>0.21263578492305643</v>
      </c>
      <c r="G37" s="25">
        <v>0.0004771610282139349</v>
      </c>
      <c r="H37" s="26"/>
      <c r="I37" s="26"/>
    </row>
    <row r="38" spans="1:9" ht="11.25">
      <c r="A38" s="23" t="s">
        <v>114</v>
      </c>
      <c r="B38" s="24">
        <v>276248</v>
      </c>
      <c r="C38" s="25">
        <v>0.20032908596337415</v>
      </c>
      <c r="D38" s="25"/>
      <c r="E38" s="24">
        <v>274967</v>
      </c>
      <c r="F38" s="25">
        <v>0.19918043711951972</v>
      </c>
      <c r="G38" s="25">
        <v>-0.004637137644435407</v>
      </c>
      <c r="H38" s="26"/>
      <c r="I38" s="26"/>
    </row>
    <row r="39" spans="1:9" ht="11.25">
      <c r="A39" s="23" t="s">
        <v>105</v>
      </c>
      <c r="B39" s="24">
        <v>213242</v>
      </c>
      <c r="C39" s="25">
        <v>0.15463849493571655</v>
      </c>
      <c r="D39" s="25"/>
      <c r="E39" s="24">
        <v>214340</v>
      </c>
      <c r="F39" s="25">
        <v>0.15526348577173935</v>
      </c>
      <c r="G39" s="25">
        <v>0.005149079449639382</v>
      </c>
      <c r="H39" s="26"/>
      <c r="I39" s="26"/>
    </row>
    <row r="40" spans="1:9" ht="11.25">
      <c r="A40" s="23" t="s">
        <v>108</v>
      </c>
      <c r="B40" s="24">
        <v>163082</v>
      </c>
      <c r="C40" s="25">
        <v>0.1182635457888527</v>
      </c>
      <c r="D40" s="25"/>
      <c r="E40" s="24">
        <v>164504</v>
      </c>
      <c r="F40" s="25">
        <v>0.11916331278993286</v>
      </c>
      <c r="G40" s="25">
        <v>0.008719539863381698</v>
      </c>
      <c r="H40" s="26"/>
      <c r="I40" s="26"/>
    </row>
    <row r="41" spans="1:9" ht="11.25">
      <c r="A41" s="23" t="s">
        <v>115</v>
      </c>
      <c r="B41" s="24">
        <v>69836</v>
      </c>
      <c r="C41" s="25">
        <v>0.0506435595817461</v>
      </c>
      <c r="D41" s="25"/>
      <c r="E41" s="24">
        <v>69721</v>
      </c>
      <c r="F41" s="25">
        <v>0.0505044578309762</v>
      </c>
      <c r="G41" s="25">
        <v>-0.0016467151612349351</v>
      </c>
      <c r="H41" s="23"/>
      <c r="I41" s="26"/>
    </row>
    <row r="42" spans="1:9" ht="11.25">
      <c r="A42" s="23" t="s">
        <v>98</v>
      </c>
      <c r="B42" s="24">
        <v>14226</v>
      </c>
      <c r="C42" s="25">
        <v>0.01031638808937969</v>
      </c>
      <c r="D42" s="25"/>
      <c r="E42" s="24">
        <v>14119</v>
      </c>
      <c r="F42" s="25">
        <v>0.010227513089536195</v>
      </c>
      <c r="G42" s="25">
        <v>-0.007521439617601544</v>
      </c>
      <c r="H42" s="26"/>
      <c r="I42" s="26"/>
    </row>
    <row r="43" spans="1:9" ht="11.25">
      <c r="A43" s="23" t="s">
        <v>67</v>
      </c>
      <c r="B43" s="24">
        <v>1336798</v>
      </c>
      <c r="C43" s="25">
        <v>0.9694170508299305</v>
      </c>
      <c r="D43" s="25"/>
      <c r="E43" s="24">
        <v>1337926</v>
      </c>
      <c r="F43" s="25">
        <v>0.9691660654317447</v>
      </c>
      <c r="G43" s="25">
        <v>0.0008438073665579804</v>
      </c>
      <c r="H43" s="26"/>
      <c r="I43" s="26"/>
    </row>
    <row r="44" spans="1:9" ht="11.25">
      <c r="A44" s="23" t="s">
        <v>68</v>
      </c>
      <c r="B44" s="24">
        <v>42173</v>
      </c>
      <c r="C44" s="25">
        <v>0.030582949170069568</v>
      </c>
      <c r="D44" s="25"/>
      <c r="E44" s="24">
        <v>42566</v>
      </c>
      <c r="F44" s="25">
        <v>0.030833934568255377</v>
      </c>
      <c r="G44" s="25">
        <v>0.009318758447347752</v>
      </c>
      <c r="H44" s="26"/>
      <c r="I44" s="26"/>
    </row>
    <row r="45" spans="1:9" ht="11.25">
      <c r="A45" s="22" t="s">
        <v>61</v>
      </c>
      <c r="B45" s="24">
        <v>1378971</v>
      </c>
      <c r="C45" s="25">
        <v>1</v>
      </c>
      <c r="D45" s="25"/>
      <c r="E45" s="24">
        <v>1380492</v>
      </c>
      <c r="F45" s="25">
        <v>1</v>
      </c>
      <c r="G45" s="25">
        <v>0.0011029963646806973</v>
      </c>
      <c r="H45" s="26"/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23920</v>
      </c>
      <c r="E47" s="18">
        <v>22078</v>
      </c>
      <c r="G47" s="25">
        <v>-0.07700668896321072</v>
      </c>
    </row>
    <row r="48" spans="1:7" ht="11.25">
      <c r="A48" s="23" t="s">
        <v>70</v>
      </c>
      <c r="B48" s="18">
        <v>16056</v>
      </c>
      <c r="C48" s="27">
        <v>0.7214234363767074</v>
      </c>
      <c r="E48" s="18">
        <v>13464</v>
      </c>
      <c r="F48" s="27">
        <v>0.642673031026253</v>
      </c>
      <c r="G48" s="25">
        <v>-0.16143497757847536</v>
      </c>
    </row>
    <row r="49" spans="1:7" ht="11.25">
      <c r="A49" s="23" t="s">
        <v>71</v>
      </c>
      <c r="B49" s="18">
        <v>5432</v>
      </c>
      <c r="C49" s="27">
        <v>0.24406901509705248</v>
      </c>
      <c r="E49" s="18">
        <v>6761</v>
      </c>
      <c r="F49" s="27">
        <v>0.32272076372315034</v>
      </c>
      <c r="G49" s="25">
        <v>0.24466126656848308</v>
      </c>
    </row>
    <row r="50" spans="1:7" ht="11.25">
      <c r="A50" s="23" t="s">
        <v>72</v>
      </c>
      <c r="B50" s="18">
        <v>768</v>
      </c>
      <c r="C50" s="27">
        <v>0.03450754852624011</v>
      </c>
      <c r="E50" s="18">
        <v>725</v>
      </c>
      <c r="F50" s="27">
        <v>0.034606205250596656</v>
      </c>
      <c r="G50" s="25">
        <v>-0.05598958333333337</v>
      </c>
    </row>
    <row r="51" spans="1:7" ht="12" thickBot="1">
      <c r="A51" s="28" t="s">
        <v>73</v>
      </c>
      <c r="B51" s="29">
        <v>22256</v>
      </c>
      <c r="C51" s="30">
        <v>1</v>
      </c>
      <c r="D51" s="29"/>
      <c r="E51" s="29">
        <v>20950</v>
      </c>
      <c r="F51" s="30">
        <v>1</v>
      </c>
      <c r="G51" s="31">
        <v>-0.05868080517613228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 t="s">
        <v>75</v>
      </c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135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132</v>
      </c>
      <c r="C59" s="95"/>
      <c r="D59" s="49"/>
      <c r="E59" s="95" t="s">
        <v>136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92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1333472</v>
      </c>
      <c r="C63" s="25">
        <v>0.4816911960461118</v>
      </c>
      <c r="D63" s="25"/>
      <c r="E63" s="24">
        <v>1335047</v>
      </c>
      <c r="F63" s="25">
        <v>0.48254391085360276</v>
      </c>
      <c r="G63" s="25">
        <v>0.0011811271627750752</v>
      </c>
    </row>
    <row r="64" spans="1:7" ht="11.25">
      <c r="A64" s="23" t="s">
        <v>44</v>
      </c>
      <c r="B64" s="24">
        <v>1321233</v>
      </c>
      <c r="C64" s="25">
        <v>0.47727009192963366</v>
      </c>
      <c r="D64" s="25"/>
      <c r="E64" s="24">
        <v>1318392</v>
      </c>
      <c r="F64" s="25">
        <v>0.476524071226034</v>
      </c>
      <c r="G64" s="25">
        <v>-0.0021502641850453807</v>
      </c>
    </row>
    <row r="65" spans="1:7" ht="11.25">
      <c r="A65" s="23" t="s">
        <v>45</v>
      </c>
      <c r="B65" s="24">
        <v>2654705</v>
      </c>
      <c r="C65" s="25">
        <v>0.9589612879757454</v>
      </c>
      <c r="D65" s="25"/>
      <c r="E65" s="24">
        <v>2653439</v>
      </c>
      <c r="F65" s="25">
        <v>0.9590679820796368</v>
      </c>
      <c r="G65" s="25">
        <v>-0.0004768891458749591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1565743</v>
      </c>
      <c r="C67" s="25">
        <v>0.5655946419353592</v>
      </c>
      <c r="D67" s="25"/>
      <c r="E67" s="24">
        <v>1564861</v>
      </c>
      <c r="F67" s="25">
        <v>0.5656086616293506</v>
      </c>
      <c r="G67" s="25">
        <v>-0.0005633108370913797</v>
      </c>
    </row>
    <row r="68" spans="1:7" ht="11.25">
      <c r="A68" s="23" t="s">
        <v>48</v>
      </c>
      <c r="B68" s="24">
        <v>190783</v>
      </c>
      <c r="C68" s="25">
        <v>0.06891670125451854</v>
      </c>
      <c r="D68" s="25"/>
      <c r="E68" s="24">
        <v>190436</v>
      </c>
      <c r="F68" s="25">
        <v>0.0688318330420702</v>
      </c>
      <c r="G68" s="25">
        <v>-0.0018188203351451326</v>
      </c>
    </row>
    <row r="69" spans="1:7" ht="11.25">
      <c r="A69" s="23" t="s">
        <v>49</v>
      </c>
      <c r="B69" s="24">
        <v>191658</v>
      </c>
      <c r="C69" s="25">
        <v>0.06923277822991837</v>
      </c>
      <c r="D69" s="25"/>
      <c r="E69" s="24">
        <v>191961</v>
      </c>
      <c r="F69" s="25">
        <v>0.06938303420880947</v>
      </c>
      <c r="G69" s="25">
        <v>0.0015809410512475086</v>
      </c>
    </row>
    <row r="70" spans="1:7" ht="11.25">
      <c r="A70" s="23" t="s">
        <v>76</v>
      </c>
      <c r="B70" s="24">
        <v>131499</v>
      </c>
      <c r="C70" s="25">
        <v>0.04750149278640096</v>
      </c>
      <c r="D70" s="25"/>
      <c r="E70" s="24">
        <v>131446</v>
      </c>
      <c r="F70" s="25">
        <v>0.047510287582431684</v>
      </c>
      <c r="G70" s="25">
        <v>-0.0004030448900752548</v>
      </c>
    </row>
    <row r="71" spans="1:7" ht="11.25">
      <c r="A71" s="23" t="s">
        <v>50</v>
      </c>
      <c r="B71" s="24">
        <v>575022</v>
      </c>
      <c r="C71" s="25">
        <v>0.20771567376954847</v>
      </c>
      <c r="D71" s="25"/>
      <c r="E71" s="24">
        <v>574735</v>
      </c>
      <c r="F71" s="25">
        <v>0.20773416561697483</v>
      </c>
      <c r="G71" s="25">
        <v>-0.00049911133834879</v>
      </c>
    </row>
    <row r="72" spans="1:7" ht="11.25">
      <c r="A72" s="23" t="s">
        <v>51</v>
      </c>
      <c r="B72" s="24">
        <v>2654705</v>
      </c>
      <c r="C72" s="25">
        <v>0.9589612879757455</v>
      </c>
      <c r="D72" s="25"/>
      <c r="E72" s="24">
        <v>2653439</v>
      </c>
      <c r="F72" s="25">
        <v>0.9590679820796368</v>
      </c>
      <c r="G72" s="25">
        <v>-0.0004768891458749591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1142277</v>
      </c>
      <c r="C74" s="25">
        <v>0.8283546209456182</v>
      </c>
      <c r="D74" s="25"/>
      <c r="E74" s="24">
        <v>1141796</v>
      </c>
      <c r="F74" s="25">
        <v>0.8270935289737282</v>
      </c>
      <c r="G74" s="25">
        <v>-0.00042108875517932187</v>
      </c>
    </row>
    <row r="75" spans="1:7" ht="11.25">
      <c r="A75" s="23" t="s">
        <v>54</v>
      </c>
      <c r="B75" s="24">
        <v>48289</v>
      </c>
      <c r="C75" s="25">
        <v>0.03501814033797665</v>
      </c>
      <c r="D75" s="25"/>
      <c r="E75" s="24">
        <v>48689</v>
      </c>
      <c r="F75" s="25">
        <v>0.035269309782309494</v>
      </c>
      <c r="G75" s="25">
        <v>0.00828346000124247</v>
      </c>
    </row>
    <row r="76" spans="1:7" ht="11.25">
      <c r="A76" s="23" t="s">
        <v>55</v>
      </c>
      <c r="B76" s="24">
        <v>78756</v>
      </c>
      <c r="C76" s="25">
        <v>0.057112151016953945</v>
      </c>
      <c r="D76" s="25"/>
      <c r="E76" s="24">
        <v>78870</v>
      </c>
      <c r="F76" s="25">
        <v>0.057131805182500155</v>
      </c>
      <c r="G76" s="25">
        <v>0.0014475087612373372</v>
      </c>
    </row>
    <row r="77" spans="1:7" ht="11.25">
      <c r="A77" s="23" t="s">
        <v>56</v>
      </c>
      <c r="B77" s="24">
        <v>64150</v>
      </c>
      <c r="C77" s="25">
        <v>0.04652019513100711</v>
      </c>
      <c r="D77" s="25"/>
      <c r="E77" s="24">
        <v>65692</v>
      </c>
      <c r="F77" s="25">
        <v>0.0475859331310866</v>
      </c>
      <c r="G77" s="25">
        <v>0.024037412314886986</v>
      </c>
    </row>
    <row r="78" spans="1:7" ht="11.25">
      <c r="A78" s="23" t="s">
        <v>57</v>
      </c>
      <c r="B78" s="24">
        <v>1333472</v>
      </c>
      <c r="C78" s="25">
        <v>0.967005107431556</v>
      </c>
      <c r="D78" s="25"/>
      <c r="E78" s="24">
        <v>1335047</v>
      </c>
      <c r="F78" s="25">
        <v>0.9670805770696245</v>
      </c>
      <c r="G78" s="25">
        <v>0.0011811271627750752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863396</v>
      </c>
      <c r="C80" s="25">
        <v>0.6261161402233985</v>
      </c>
      <c r="D80" s="25"/>
      <c r="E80" s="24">
        <v>863968</v>
      </c>
      <c r="F80" s="25">
        <v>0.625840642321723</v>
      </c>
      <c r="G80" s="25">
        <v>0.0006625001737325942</v>
      </c>
    </row>
    <row r="81" spans="1:7" ht="11.25">
      <c r="A81" s="18" t="s">
        <v>60</v>
      </c>
      <c r="B81" s="24">
        <v>470076</v>
      </c>
      <c r="C81" s="25">
        <v>0.34088896720815737</v>
      </c>
      <c r="D81" s="25"/>
      <c r="E81" s="24">
        <v>471079</v>
      </c>
      <c r="F81" s="25">
        <v>0.3412399347479015</v>
      </c>
      <c r="G81" s="25">
        <v>0.002133697529761225</v>
      </c>
    </row>
    <row r="82" spans="1:7" ht="11.25">
      <c r="A82" s="18" t="s">
        <v>61</v>
      </c>
      <c r="B82" s="24">
        <v>1333472</v>
      </c>
      <c r="C82" s="25">
        <v>0.9670051074315558</v>
      </c>
      <c r="D82" s="25"/>
      <c r="E82" s="24">
        <v>1335047</v>
      </c>
      <c r="F82" s="25">
        <v>0.9670805770696245</v>
      </c>
      <c r="G82" s="25">
        <v>0.0011811271627750752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677099</v>
      </c>
      <c r="C84" s="25">
        <v>0.4910175775995289</v>
      </c>
      <c r="D84" s="25"/>
      <c r="E84" s="24">
        <v>677714</v>
      </c>
      <c r="F84" s="25">
        <v>0.49092207705658564</v>
      </c>
      <c r="G84" s="25">
        <v>0.0009082866759513308</v>
      </c>
    </row>
    <row r="85" spans="1:7" ht="11.25">
      <c r="A85" s="18" t="s">
        <v>64</v>
      </c>
      <c r="B85" s="24">
        <v>526315</v>
      </c>
      <c r="C85" s="25">
        <v>0.3816722759216836</v>
      </c>
      <c r="D85" s="25"/>
      <c r="E85" s="24">
        <v>526922</v>
      </c>
      <c r="F85" s="25">
        <v>0.381691454930561</v>
      </c>
      <c r="G85" s="25">
        <v>0.0011533017299525383</v>
      </c>
    </row>
    <row r="86" spans="1:7" ht="11.25">
      <c r="A86" s="18" t="s">
        <v>65</v>
      </c>
      <c r="B86" s="24">
        <v>130058</v>
      </c>
      <c r="C86" s="25">
        <v>0.09431525391034329</v>
      </c>
      <c r="D86" s="25"/>
      <c r="E86" s="24">
        <v>130411</v>
      </c>
      <c r="F86" s="25">
        <v>0.09446704508247784</v>
      </c>
      <c r="G86" s="25">
        <v>0.0027141736763598434</v>
      </c>
    </row>
    <row r="87" spans="1:7" ht="11.25">
      <c r="A87" s="18" t="s">
        <v>61</v>
      </c>
      <c r="B87" s="24">
        <v>1333472</v>
      </c>
      <c r="C87" s="25">
        <v>0.9670051074315558</v>
      </c>
      <c r="D87" s="25"/>
      <c r="E87" s="24">
        <v>1335047</v>
      </c>
      <c r="F87" s="25">
        <v>0.9670805770696245</v>
      </c>
      <c r="G87" s="25">
        <v>0.0011811271627750752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24">
        <v>306762</v>
      </c>
      <c r="C89" s="25">
        <v>0.2224571800277163</v>
      </c>
      <c r="D89" s="25"/>
      <c r="E89" s="24">
        <v>306733</v>
      </c>
      <c r="F89" s="25">
        <v>0.2221910739069839</v>
      </c>
      <c r="G89" s="25">
        <v>-9.45358290792564E-05</v>
      </c>
    </row>
    <row r="90" spans="1:7" ht="11.25">
      <c r="A90" s="23" t="s">
        <v>103</v>
      </c>
      <c r="B90" s="24">
        <v>293402</v>
      </c>
      <c r="C90" s="25">
        <v>0.21276879644314492</v>
      </c>
      <c r="D90" s="25"/>
      <c r="E90" s="24">
        <v>293542</v>
      </c>
      <c r="F90" s="25">
        <v>0.21263578492305643</v>
      </c>
      <c r="G90" s="25">
        <v>0.0004771610282139349</v>
      </c>
    </row>
    <row r="91" spans="1:7" ht="11.25">
      <c r="A91" s="23" t="s">
        <v>114</v>
      </c>
      <c r="B91" s="24">
        <v>276248</v>
      </c>
      <c r="C91" s="25">
        <v>0.20032908596337415</v>
      </c>
      <c r="D91" s="25"/>
      <c r="E91" s="24">
        <v>274967</v>
      </c>
      <c r="F91" s="25">
        <v>0.19918043711951972</v>
      </c>
      <c r="G91" s="25">
        <v>-0.004637137644435407</v>
      </c>
    </row>
    <row r="92" spans="1:7" ht="11.25">
      <c r="A92" s="23" t="s">
        <v>105</v>
      </c>
      <c r="B92" s="24">
        <v>213242</v>
      </c>
      <c r="C92" s="25">
        <v>0.15463849493571655</v>
      </c>
      <c r="D92" s="25"/>
      <c r="E92" s="24">
        <v>214340</v>
      </c>
      <c r="F92" s="25">
        <v>0.15526348577173935</v>
      </c>
      <c r="G92" s="25">
        <v>0.005149079449639382</v>
      </c>
    </row>
    <row r="93" spans="1:7" ht="11.25">
      <c r="A93" s="23" t="s">
        <v>108</v>
      </c>
      <c r="B93" s="24">
        <v>163082</v>
      </c>
      <c r="C93" s="25">
        <v>0.1182635457888527</v>
      </c>
      <c r="D93" s="25"/>
      <c r="E93" s="24">
        <v>164504</v>
      </c>
      <c r="F93" s="25">
        <v>0.11916331278993286</v>
      </c>
      <c r="G93" s="25">
        <v>0.008719539863381698</v>
      </c>
    </row>
    <row r="94" spans="1:7" ht="11.25">
      <c r="A94" s="23" t="s">
        <v>115</v>
      </c>
      <c r="B94" s="24">
        <v>69836</v>
      </c>
      <c r="C94" s="25">
        <v>0.0506435595817461</v>
      </c>
      <c r="D94" s="25"/>
      <c r="E94" s="24">
        <v>69721</v>
      </c>
      <c r="F94" s="25">
        <v>0.0505044578309762</v>
      </c>
      <c r="G94" s="25">
        <v>-0.0016467151612349351</v>
      </c>
    </row>
    <row r="95" spans="1:7" ht="11.25">
      <c r="A95" s="23" t="s">
        <v>119</v>
      </c>
      <c r="B95" s="24">
        <v>10900</v>
      </c>
      <c r="C95" s="25">
        <v>0.007904444691005104</v>
      </c>
      <c r="D95" s="25"/>
      <c r="E95" s="24">
        <v>11240</v>
      </c>
      <c r="F95" s="25">
        <v>0.008142024727416023</v>
      </c>
      <c r="G95" s="25">
        <v>0.031192660550458662</v>
      </c>
    </row>
    <row r="96" spans="1:7" ht="11.25">
      <c r="A96" s="22" t="s">
        <v>61</v>
      </c>
      <c r="B96" s="24">
        <v>1333472</v>
      </c>
      <c r="C96" s="25">
        <v>0.9670051074315559</v>
      </c>
      <c r="D96" s="25"/>
      <c r="E96" s="24">
        <v>1335047</v>
      </c>
      <c r="F96" s="25">
        <v>0.9670805770696245</v>
      </c>
      <c r="G96" s="25">
        <v>0.0011811271627750752</v>
      </c>
    </row>
    <row r="97" spans="1:7" ht="11.25">
      <c r="A97" s="22" t="s">
        <v>69</v>
      </c>
      <c r="B97" s="24"/>
      <c r="G97" s="20"/>
    </row>
    <row r="98" spans="1:7" ht="11.25">
      <c r="A98" s="23" t="s">
        <v>79</v>
      </c>
      <c r="B98" s="24">
        <v>23712</v>
      </c>
      <c r="E98" s="18">
        <v>21854</v>
      </c>
      <c r="G98" s="25">
        <v>-0.07835695006747634</v>
      </c>
    </row>
    <row r="99" spans="1:7" ht="11.25">
      <c r="A99" s="23" t="s">
        <v>70</v>
      </c>
      <c r="B99" s="24">
        <v>15911</v>
      </c>
      <c r="C99" s="27">
        <v>0.7149083393242271</v>
      </c>
      <c r="E99" s="18">
        <v>13315</v>
      </c>
      <c r="F99" s="27">
        <v>0.6355608591885441</v>
      </c>
      <c r="G99" s="25">
        <v>-0.1631575639494689</v>
      </c>
    </row>
    <row r="100" spans="1:7" ht="11.25">
      <c r="A100" s="23" t="s">
        <v>71</v>
      </c>
      <c r="B100" s="24">
        <v>5374</v>
      </c>
      <c r="C100" s="27">
        <v>0.2414629762760604</v>
      </c>
      <c r="E100" s="18">
        <v>6721</v>
      </c>
      <c r="F100" s="27">
        <v>0.32081145584725534</v>
      </c>
      <c r="G100" s="25">
        <v>0.2506512839598065</v>
      </c>
    </row>
    <row r="101" spans="1:7" ht="11.25">
      <c r="A101" s="23" t="s">
        <v>72</v>
      </c>
      <c r="B101" s="24">
        <v>767</v>
      </c>
      <c r="C101" s="27">
        <v>0.0344626168224299</v>
      </c>
      <c r="E101" s="18">
        <v>725</v>
      </c>
      <c r="F101" s="27">
        <v>0.034606205250596656</v>
      </c>
      <c r="G101" s="25">
        <v>-0.054758800521512385</v>
      </c>
    </row>
    <row r="102" spans="1:7" ht="12" thickBot="1">
      <c r="A102" s="28" t="s">
        <v>73</v>
      </c>
      <c r="B102" s="63">
        <v>22052</v>
      </c>
      <c r="C102" s="30">
        <v>0.9908339324227174</v>
      </c>
      <c r="D102" s="29"/>
      <c r="E102" s="29">
        <v>20761</v>
      </c>
      <c r="F102" s="30">
        <v>0.9909785202863961</v>
      </c>
      <c r="G102" s="31">
        <v>-0.058543442771630705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2.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135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132</v>
      </c>
      <c r="C110" s="95"/>
      <c r="D110" s="49"/>
      <c r="E110" s="95" t="s">
        <v>136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92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45499</v>
      </c>
      <c r="C114" s="25">
        <v>0.016435641489961576</v>
      </c>
      <c r="D114" s="25"/>
      <c r="E114" s="24">
        <v>45445</v>
      </c>
      <c r="F114" s="25">
        <v>0.016425794768829844</v>
      </c>
      <c r="G114" s="25">
        <v>-0.0011868392711927855</v>
      </c>
    </row>
    <row r="115" spans="1:7" ht="11.25">
      <c r="A115" s="23" t="s">
        <v>44</v>
      </c>
      <c r="B115" s="24">
        <v>68109</v>
      </c>
      <c r="C115" s="25">
        <v>0.024603070534292906</v>
      </c>
      <c r="D115" s="25"/>
      <c r="E115" s="24">
        <v>67801</v>
      </c>
      <c r="F115" s="25">
        <v>0.02450622315153333</v>
      </c>
      <c r="G115" s="25">
        <v>-0.004522163003421009</v>
      </c>
    </row>
    <row r="116" spans="1:7" ht="11.25">
      <c r="A116" s="23" t="s">
        <v>45</v>
      </c>
      <c r="B116" s="24">
        <v>113608</v>
      </c>
      <c r="C116" s="25">
        <v>0.04103871202425448</v>
      </c>
      <c r="D116" s="25"/>
      <c r="E116" s="24">
        <v>113246</v>
      </c>
      <c r="F116" s="25">
        <v>0.040932017920363176</v>
      </c>
      <c r="G116" s="25">
        <v>-0.003186395324272895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18504</v>
      </c>
      <c r="C118" s="25">
        <v>0.006684215260340865</v>
      </c>
      <c r="D118" s="25"/>
      <c r="E118" s="24">
        <v>18461</v>
      </c>
      <c r="F118" s="25">
        <v>0.006672606386343223</v>
      </c>
      <c r="G118" s="25">
        <v>-0.002323821876351051</v>
      </c>
    </row>
    <row r="119" spans="1:7" ht="11.25">
      <c r="A119" s="23" t="s">
        <v>49</v>
      </c>
      <c r="B119" s="24">
        <v>8861</v>
      </c>
      <c r="C119" s="25">
        <v>0.0032008663760203417</v>
      </c>
      <c r="D119" s="25"/>
      <c r="E119" s="24">
        <v>8843</v>
      </c>
      <c r="F119" s="25">
        <v>0.0031962438803116366</v>
      </c>
      <c r="G119" s="25">
        <v>-0.002031373434149608</v>
      </c>
    </row>
    <row r="120" spans="1:7" ht="11.25">
      <c r="A120" s="23" t="s">
        <v>48</v>
      </c>
      <c r="B120" s="24">
        <v>2045</v>
      </c>
      <c r="C120" s="25">
        <v>0.0007387170453630063</v>
      </c>
      <c r="D120" s="25"/>
      <c r="E120" s="24">
        <v>2015</v>
      </c>
      <c r="F120" s="25">
        <v>0.0007283084268718701</v>
      </c>
      <c r="G120" s="25">
        <v>-0.014669926650366705</v>
      </c>
    </row>
    <row r="121" spans="1:7" ht="11.25">
      <c r="A121" s="23" t="s">
        <v>76</v>
      </c>
      <c r="B121" s="24">
        <v>38582</v>
      </c>
      <c r="C121" s="25">
        <v>0.013937007845572376</v>
      </c>
      <c r="D121" s="25"/>
      <c r="E121" s="24">
        <v>38552</v>
      </c>
      <c r="F121" s="25">
        <v>0.013934365495168405</v>
      </c>
      <c r="G121" s="25">
        <v>-0.0007775646674614833</v>
      </c>
    </row>
    <row r="122" spans="1:7" ht="11.25">
      <c r="A122" s="23" t="s">
        <v>50</v>
      </c>
      <c r="B122" s="24">
        <v>45616</v>
      </c>
      <c r="C122" s="25">
        <v>0.016477905496957896</v>
      </c>
      <c r="D122" s="25"/>
      <c r="E122" s="24">
        <v>45375</v>
      </c>
      <c r="F122" s="25">
        <v>0.016400493731668044</v>
      </c>
      <c r="G122" s="25">
        <v>-0.0052832339529989</v>
      </c>
    </row>
    <row r="123" spans="1:7" ht="11.25">
      <c r="A123" s="23" t="s">
        <v>51</v>
      </c>
      <c r="B123" s="24">
        <v>113608</v>
      </c>
      <c r="C123" s="25">
        <v>0.041038712024254485</v>
      </c>
      <c r="D123" s="25"/>
      <c r="E123" s="24">
        <v>113246</v>
      </c>
      <c r="F123" s="25">
        <v>0.040932017920363176</v>
      </c>
      <c r="G123" s="25">
        <v>-0.003186395324272895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29850</v>
      </c>
      <c r="C125" s="25">
        <v>0.021646575598761684</v>
      </c>
      <c r="D125" s="25"/>
      <c r="E125" s="24">
        <v>29706</v>
      </c>
      <c r="F125" s="25">
        <v>0.021518415173720672</v>
      </c>
      <c r="G125" s="25">
        <v>-0.00482412060301507</v>
      </c>
    </row>
    <row r="126" spans="1:7" ht="11.25">
      <c r="A126" s="23" t="s">
        <v>54</v>
      </c>
      <c r="B126" s="24">
        <v>246</v>
      </c>
      <c r="C126" s="25">
        <v>0.00017839388935662897</v>
      </c>
      <c r="D126" s="25"/>
      <c r="E126" s="24">
        <v>246</v>
      </c>
      <c r="F126" s="25">
        <v>0.00017819733834024393</v>
      </c>
      <c r="G126" s="25">
        <v>0</v>
      </c>
    </row>
    <row r="127" spans="1:7" ht="11.25">
      <c r="A127" s="23" t="s">
        <v>55</v>
      </c>
      <c r="B127" s="24">
        <v>12664</v>
      </c>
      <c r="C127" s="25">
        <v>0.009183659409806297</v>
      </c>
      <c r="D127" s="25"/>
      <c r="E127" s="24">
        <v>12715</v>
      </c>
      <c r="F127" s="25">
        <v>0.009210484378033339</v>
      </c>
      <c r="G127" s="25">
        <v>0.004027163613392393</v>
      </c>
    </row>
    <row r="128" spans="1:7" ht="11.25">
      <c r="A128" s="23" t="s">
        <v>56</v>
      </c>
      <c r="B128" s="24">
        <v>2739</v>
      </c>
      <c r="C128" s="25">
        <v>0.0019862636705195395</v>
      </c>
      <c r="D128" s="25"/>
      <c r="E128" s="24">
        <v>2778</v>
      </c>
      <c r="F128" s="25">
        <v>0.002012326040281291</v>
      </c>
      <c r="G128" s="25">
        <v>0.014238773274917849</v>
      </c>
    </row>
    <row r="129" spans="1:7" ht="11.25">
      <c r="A129" s="23" t="s">
        <v>57</v>
      </c>
      <c r="B129" s="24">
        <v>45499</v>
      </c>
      <c r="C129" s="25">
        <v>0.03299489256844415</v>
      </c>
      <c r="D129" s="25"/>
      <c r="E129" s="24">
        <v>45445</v>
      </c>
      <c r="F129" s="25">
        <v>0.032919422930375544</v>
      </c>
      <c r="G129" s="25">
        <v>-0.0011868392711927855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32945</v>
      </c>
      <c r="C131" s="25">
        <v>0.023891002783959923</v>
      </c>
      <c r="D131" s="25"/>
      <c r="E131" s="24">
        <v>32884</v>
      </c>
      <c r="F131" s="25">
        <v>0.023820492983660898</v>
      </c>
      <c r="G131" s="25">
        <v>-0.0018515707998179032</v>
      </c>
    </row>
    <row r="132" spans="1:7" ht="11.25">
      <c r="A132" s="18" t="s">
        <v>60</v>
      </c>
      <c r="B132" s="24">
        <v>12554</v>
      </c>
      <c r="C132" s="25">
        <v>0.009103889784484228</v>
      </c>
      <c r="D132" s="25"/>
      <c r="E132" s="24">
        <v>12561</v>
      </c>
      <c r="F132" s="25">
        <v>0.00909892994671465</v>
      </c>
      <c r="G132" s="25">
        <v>0.0005575912059900823</v>
      </c>
    </row>
    <row r="133" spans="1:7" ht="11.25">
      <c r="A133" s="18" t="s">
        <v>61</v>
      </c>
      <c r="B133" s="24">
        <v>45499</v>
      </c>
      <c r="C133" s="25">
        <v>0.03299489256844415</v>
      </c>
      <c r="D133" s="25"/>
      <c r="E133" s="24">
        <v>45445</v>
      </c>
      <c r="F133" s="25">
        <v>0.032919422930375544</v>
      </c>
      <c r="G133" s="25">
        <v>-0.0011868392711927855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11429</v>
      </c>
      <c r="C135" s="25">
        <v>0.008288064070963058</v>
      </c>
      <c r="D135" s="25"/>
      <c r="E135" s="24">
        <v>11373</v>
      </c>
      <c r="F135" s="25">
        <v>0.008238367190827618</v>
      </c>
      <c r="G135" s="25">
        <v>-0.004899816256890399</v>
      </c>
    </row>
    <row r="136" spans="1:7" ht="11.25">
      <c r="A136" s="18" t="s">
        <v>64</v>
      </c>
      <c r="B136" s="24">
        <v>20705</v>
      </c>
      <c r="C136" s="25">
        <v>0.015014819020849604</v>
      </c>
      <c r="D136" s="25"/>
      <c r="E136" s="24">
        <v>20626</v>
      </c>
      <c r="F136" s="25">
        <v>0.01494105000246289</v>
      </c>
      <c r="G136" s="25">
        <v>-0.0038155035015696726</v>
      </c>
    </row>
    <row r="137" spans="1:7" ht="11.25">
      <c r="A137" s="18" t="s">
        <v>65</v>
      </c>
      <c r="B137" s="24">
        <v>13365</v>
      </c>
      <c r="C137" s="25">
        <v>0.009692009476631487</v>
      </c>
      <c r="D137" s="25"/>
      <c r="E137" s="24">
        <v>13446</v>
      </c>
      <c r="F137" s="25">
        <v>0.00974000573708504</v>
      </c>
      <c r="G137" s="25">
        <v>0.0060606060606061</v>
      </c>
    </row>
    <row r="138" spans="1:7" ht="11.25">
      <c r="A138" s="18" t="s">
        <v>61</v>
      </c>
      <c r="B138" s="24">
        <v>45499</v>
      </c>
      <c r="C138" s="25">
        <v>0.03299489256844415</v>
      </c>
      <c r="D138" s="25"/>
      <c r="E138" s="24">
        <v>45445</v>
      </c>
      <c r="F138" s="25">
        <v>0.03291942293037555</v>
      </c>
      <c r="G138" s="25">
        <v>-0.0011868392711927855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14226</v>
      </c>
      <c r="C140" s="25">
        <v>0.01031638808937969</v>
      </c>
      <c r="D140" s="25"/>
      <c r="E140" s="24">
        <v>14119</v>
      </c>
      <c r="F140" s="25">
        <v>0.010227513089536195</v>
      </c>
      <c r="G140" s="25">
        <v>-0.007521439617601544</v>
      </c>
    </row>
    <row r="141" spans="1:7" ht="11.25">
      <c r="A141" s="23" t="s">
        <v>99</v>
      </c>
      <c r="B141" s="24">
        <v>13791</v>
      </c>
      <c r="C141" s="25">
        <v>0.010000935480151504</v>
      </c>
      <c r="D141" s="25"/>
      <c r="E141" s="24">
        <v>13845</v>
      </c>
      <c r="F141" s="25">
        <v>0.010029033127319825</v>
      </c>
      <c r="G141" s="25">
        <v>0.003915597128562043</v>
      </c>
    </row>
    <row r="142" spans="1:7" ht="11.25">
      <c r="A142" s="23" t="s">
        <v>87</v>
      </c>
      <c r="B142" s="24">
        <v>12447</v>
      </c>
      <c r="C142" s="25">
        <v>0.009026295694398214</v>
      </c>
      <c r="D142" s="25"/>
      <c r="E142" s="24">
        <v>12459</v>
      </c>
      <c r="F142" s="25">
        <v>0.00902504324545162</v>
      </c>
      <c r="G142" s="25">
        <v>0.0009640877319836427</v>
      </c>
    </row>
    <row r="143" spans="1:7" ht="11.25">
      <c r="A143" s="23" t="s">
        <v>88</v>
      </c>
      <c r="B143" s="24">
        <v>1604</v>
      </c>
      <c r="C143" s="25">
        <v>0.0011631861728781823</v>
      </c>
      <c r="D143" s="25"/>
      <c r="E143" s="24">
        <v>1589</v>
      </c>
      <c r="F143" s="25">
        <v>0.0011510389049701121</v>
      </c>
      <c r="G143" s="25">
        <v>-0.009351620947630868</v>
      </c>
    </row>
    <row r="144" spans="1:7" ht="11.25">
      <c r="A144" s="23" t="s">
        <v>89</v>
      </c>
      <c r="B144" s="24">
        <v>2080</v>
      </c>
      <c r="C144" s="25">
        <v>0.0015083710969991393</v>
      </c>
      <c r="D144" s="25"/>
      <c r="E144" s="24">
        <v>2079</v>
      </c>
      <c r="F144" s="25">
        <v>0.0015059848228023052</v>
      </c>
      <c r="G144" s="25">
        <v>-0.00048076923076922906</v>
      </c>
    </row>
    <row r="145" spans="1:7" ht="11.25">
      <c r="A145" s="23" t="s">
        <v>90</v>
      </c>
      <c r="B145" s="24">
        <v>1351</v>
      </c>
      <c r="C145" s="25">
        <v>0.0009797160346374217</v>
      </c>
      <c r="D145" s="25"/>
      <c r="E145" s="24">
        <v>1354</v>
      </c>
      <c r="F145" s="25">
        <v>0.0009808097402954888</v>
      </c>
      <c r="G145" s="25">
        <v>0.0022205773501109416</v>
      </c>
    </row>
    <row r="146" spans="1:7" ht="11.25">
      <c r="A146" s="22" t="s">
        <v>61</v>
      </c>
      <c r="B146" s="24">
        <v>45499</v>
      </c>
      <c r="C146" s="25">
        <v>0.0009797160346374217</v>
      </c>
      <c r="D146" s="25"/>
      <c r="E146" s="24">
        <v>45445</v>
      </c>
      <c r="F146" s="25">
        <v>0.0009808097402954888</v>
      </c>
      <c r="G146" s="25">
        <v>-0.0011868392711927855</v>
      </c>
    </row>
    <row r="147" spans="1:7" ht="11.25">
      <c r="A147" s="22" t="s">
        <v>69</v>
      </c>
      <c r="B147" s="24"/>
      <c r="G147" s="20"/>
    </row>
    <row r="148" spans="1:7" ht="11.25">
      <c r="A148" s="23" t="s">
        <v>79</v>
      </c>
      <c r="B148" s="24">
        <v>208</v>
      </c>
      <c r="E148" s="18">
        <v>224</v>
      </c>
      <c r="G148" s="25">
        <v>0.07692307692307687</v>
      </c>
    </row>
    <row r="149" spans="1:7" ht="11.25">
      <c r="A149" s="23" t="s">
        <v>70</v>
      </c>
      <c r="B149" s="24">
        <v>145</v>
      </c>
      <c r="C149" s="27">
        <v>0.00651509705248023</v>
      </c>
      <c r="E149" s="18">
        <v>149</v>
      </c>
      <c r="F149" s="27">
        <v>0.007112171837708831</v>
      </c>
      <c r="G149" s="25">
        <v>0.02758620689655178</v>
      </c>
    </row>
    <row r="150" spans="1:7" ht="11.25">
      <c r="A150" s="23" t="s">
        <v>71</v>
      </c>
      <c r="B150" s="24">
        <v>58</v>
      </c>
      <c r="C150" s="27">
        <v>0.002606038820992092</v>
      </c>
      <c r="E150" s="18">
        <v>40</v>
      </c>
      <c r="F150" s="27">
        <v>0.0019093078758949881</v>
      </c>
      <c r="G150" s="25">
        <v>-0.31034482758620685</v>
      </c>
    </row>
    <row r="151" spans="1:7" ht="11.25">
      <c r="A151" s="23" t="s">
        <v>72</v>
      </c>
      <c r="B151" s="24">
        <v>1</v>
      </c>
      <c r="C151" s="27">
        <v>4.4931703810208485E-05</v>
      </c>
      <c r="E151" s="18">
        <v>0</v>
      </c>
      <c r="F151" s="27">
        <v>0</v>
      </c>
      <c r="G151" s="25">
        <v>-1</v>
      </c>
    </row>
    <row r="152" spans="1:7" ht="12" thickBot="1">
      <c r="A152" s="28" t="s">
        <v>73</v>
      </c>
      <c r="B152" s="63">
        <v>204</v>
      </c>
      <c r="C152" s="30">
        <v>0.00916606757728253</v>
      </c>
      <c r="D152" s="29"/>
      <c r="E152" s="29">
        <v>189</v>
      </c>
      <c r="F152" s="30">
        <v>0.009021479713603819</v>
      </c>
      <c r="G152" s="31">
        <v>-0.07352941176470584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107:G107"/>
    <mergeCell ref="A108:G108"/>
    <mergeCell ref="B110:C110"/>
    <mergeCell ref="E110:F110"/>
    <mergeCell ref="A104:G104"/>
    <mergeCell ref="A54:G54"/>
    <mergeCell ref="A105:G105"/>
    <mergeCell ref="A56:G56"/>
    <mergeCell ref="A57:G57"/>
    <mergeCell ref="B59:C59"/>
    <mergeCell ref="E59:F59"/>
    <mergeCell ref="A53:G53"/>
    <mergeCell ref="A2:G2"/>
    <mergeCell ref="A3:G3"/>
    <mergeCell ref="A4:G4"/>
    <mergeCell ref="E6:F6"/>
    <mergeCell ref="B6:C6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5"/>
  <sheetViews>
    <sheetView showGridLines="0" zoomScalePageLayoutView="0" workbookViewId="0" topLeftCell="A1">
      <selection activeCell="A3" sqref="A3:M3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3984375" style="4" bestFit="1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138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216319</v>
      </c>
      <c r="D10" s="7">
        <v>212306</v>
      </c>
      <c r="E10" s="7">
        <v>12348.826723</v>
      </c>
      <c r="F10" s="7">
        <v>5809.660571</v>
      </c>
      <c r="G10" s="7">
        <v>2859.108893</v>
      </c>
      <c r="H10" s="7">
        <v>3758</v>
      </c>
      <c r="I10" s="7">
        <v>1504</v>
      </c>
      <c r="J10" s="7">
        <v>221</v>
      </c>
      <c r="K10" s="7">
        <v>55</v>
      </c>
      <c r="L10" s="8">
        <v>1780</v>
      </c>
      <c r="M10" s="9">
        <v>1</v>
      </c>
    </row>
    <row r="11" spans="1:13" ht="11.25">
      <c r="A11" s="5">
        <v>78</v>
      </c>
      <c r="B11" s="6" t="s">
        <v>106</v>
      </c>
      <c r="C11" s="7">
        <v>273358</v>
      </c>
      <c r="D11" s="7">
        <v>268880</v>
      </c>
      <c r="E11" s="7">
        <v>13475.729585</v>
      </c>
      <c r="F11" s="7">
        <v>6329.544618</v>
      </c>
      <c r="G11" s="7">
        <v>1617.93103</v>
      </c>
      <c r="H11" s="7">
        <v>4529</v>
      </c>
      <c r="I11" s="7">
        <v>3187</v>
      </c>
      <c r="J11" s="7">
        <v>2842</v>
      </c>
      <c r="K11" s="7">
        <v>65</v>
      </c>
      <c r="L11" s="8">
        <v>6094</v>
      </c>
      <c r="M11" s="9">
        <v>0.9998469306835743</v>
      </c>
    </row>
    <row r="12" spans="1:13" ht="11.25">
      <c r="A12" s="5">
        <v>80</v>
      </c>
      <c r="B12" s="6" t="s">
        <v>16</v>
      </c>
      <c r="C12" s="7">
        <v>69503</v>
      </c>
      <c r="D12" s="7">
        <v>65346</v>
      </c>
      <c r="E12" s="7">
        <v>3686.640179</v>
      </c>
      <c r="F12" s="7">
        <v>3690.506866</v>
      </c>
      <c r="G12" s="7">
        <v>576.003827</v>
      </c>
      <c r="H12" s="7">
        <v>933</v>
      </c>
      <c r="I12" s="7">
        <v>808</v>
      </c>
      <c r="J12" s="7">
        <v>202</v>
      </c>
      <c r="K12" s="7">
        <v>47</v>
      </c>
      <c r="L12" s="8">
        <v>1057</v>
      </c>
      <c r="M12" s="9">
        <v>1</v>
      </c>
    </row>
    <row r="13" spans="1:13" ht="11.25">
      <c r="A13" s="5">
        <v>81</v>
      </c>
      <c r="B13" s="57" t="s">
        <v>21</v>
      </c>
      <c r="C13" s="7">
        <v>11434</v>
      </c>
      <c r="D13" s="7">
        <v>8661</v>
      </c>
      <c r="E13" s="7">
        <v>320.990121</v>
      </c>
      <c r="F13" s="7">
        <v>72.309021</v>
      </c>
      <c r="G13" s="7">
        <v>14.167898</v>
      </c>
      <c r="H13" s="7">
        <v>309</v>
      </c>
      <c r="I13" s="7">
        <v>282</v>
      </c>
      <c r="J13" s="7">
        <v>2</v>
      </c>
      <c r="K13" s="7">
        <v>2</v>
      </c>
      <c r="L13" s="8">
        <v>286</v>
      </c>
      <c r="M13" s="9">
        <v>0.20901761719916392</v>
      </c>
    </row>
    <row r="14" spans="1:13" ht="11.25">
      <c r="A14" s="5">
        <v>88</v>
      </c>
      <c r="B14" s="6" t="s">
        <v>107</v>
      </c>
      <c r="C14" s="7">
        <v>166214</v>
      </c>
      <c r="D14" s="7">
        <v>159224</v>
      </c>
      <c r="E14" s="7">
        <v>9169.385064</v>
      </c>
      <c r="F14" s="7">
        <v>2283.195046</v>
      </c>
      <c r="G14" s="7">
        <v>884.485563</v>
      </c>
      <c r="H14" s="7">
        <v>3125</v>
      </c>
      <c r="I14" s="7">
        <v>1176</v>
      </c>
      <c r="J14" s="7">
        <v>389</v>
      </c>
      <c r="K14" s="7">
        <v>347</v>
      </c>
      <c r="L14" s="8">
        <v>1912</v>
      </c>
      <c r="M14" s="9">
        <v>1</v>
      </c>
    </row>
    <row r="15" spans="1:13" ht="11.25">
      <c r="A15" s="5">
        <v>99</v>
      </c>
      <c r="B15" s="6" t="s">
        <v>17</v>
      </c>
      <c r="C15" s="7">
        <v>293915</v>
      </c>
      <c r="D15" s="7">
        <v>283518</v>
      </c>
      <c r="E15" s="7">
        <v>13629.469176</v>
      </c>
      <c r="F15" s="7">
        <v>7159.628778</v>
      </c>
      <c r="G15" s="7">
        <v>1290.590185</v>
      </c>
      <c r="H15" s="7">
        <v>5564</v>
      </c>
      <c r="I15" s="7">
        <v>3447</v>
      </c>
      <c r="J15" s="7">
        <v>1543</v>
      </c>
      <c r="K15" s="7">
        <v>149</v>
      </c>
      <c r="L15" s="8">
        <v>5139</v>
      </c>
      <c r="M15" s="9">
        <v>0.9972273839562339</v>
      </c>
    </row>
    <row r="16" spans="1:13" ht="11.25">
      <c r="A16" s="7">
        <v>107</v>
      </c>
      <c r="B16" s="11" t="s">
        <v>25</v>
      </c>
      <c r="C16" s="7">
        <v>306829</v>
      </c>
      <c r="D16" s="7">
        <v>319332</v>
      </c>
      <c r="E16" s="7">
        <v>12633.716335</v>
      </c>
      <c r="F16" s="7">
        <v>3714.528653</v>
      </c>
      <c r="G16" s="7">
        <v>930.463087</v>
      </c>
      <c r="H16" s="7">
        <v>4699</v>
      </c>
      <c r="I16" s="7">
        <v>3511</v>
      </c>
      <c r="J16" s="7">
        <v>1509</v>
      </c>
      <c r="K16" s="7">
        <v>20</v>
      </c>
      <c r="L16" s="8">
        <v>5040</v>
      </c>
      <c r="M16" s="9">
        <v>0.9929603219598668</v>
      </c>
    </row>
    <row r="17" spans="1:11" ht="11.2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</row>
    <row r="18" spans="2:13" ht="11.25">
      <c r="B18" s="6" t="s">
        <v>125</v>
      </c>
      <c r="C18" s="12">
        <v>1337572</v>
      </c>
      <c r="D18" s="10">
        <v>1317267</v>
      </c>
      <c r="E18" s="10">
        <v>65264.757182999994</v>
      </c>
      <c r="F18" s="10">
        <v>29059.373552999998</v>
      </c>
      <c r="G18" s="10">
        <v>8172.750483000001</v>
      </c>
      <c r="H18" s="10">
        <v>22917</v>
      </c>
      <c r="I18" s="10">
        <v>13915</v>
      </c>
      <c r="J18" s="10">
        <v>6708</v>
      </c>
      <c r="K18" s="10">
        <v>685</v>
      </c>
      <c r="L18" s="10">
        <v>21308</v>
      </c>
      <c r="M18" s="13">
        <v>0.9858389135291461</v>
      </c>
    </row>
    <row r="19" spans="1:11" ht="11.25">
      <c r="A19" s="5"/>
      <c r="B19" s="5"/>
      <c r="C19" s="12"/>
      <c r="D19" s="10"/>
      <c r="E19" s="10"/>
      <c r="F19" s="10"/>
      <c r="G19" s="10"/>
      <c r="H19" s="10"/>
      <c r="I19" s="10"/>
      <c r="J19" s="10"/>
      <c r="K19" s="10"/>
    </row>
    <row r="20" spans="1:13" ht="11.25">
      <c r="A20" s="5">
        <v>62</v>
      </c>
      <c r="B20" s="57" t="s">
        <v>18</v>
      </c>
      <c r="C20" s="7">
        <v>1587</v>
      </c>
      <c r="D20" s="7">
        <v>3191</v>
      </c>
      <c r="E20" s="7">
        <v>120.655385</v>
      </c>
      <c r="F20" s="7">
        <v>13.714972</v>
      </c>
      <c r="G20" s="7">
        <v>0.298236</v>
      </c>
      <c r="H20" s="7">
        <v>0</v>
      </c>
      <c r="I20" s="7">
        <v>0</v>
      </c>
      <c r="J20" s="7">
        <v>0</v>
      </c>
      <c r="K20" s="7">
        <v>0</v>
      </c>
      <c r="L20" s="8">
        <v>0</v>
      </c>
      <c r="M20" s="9">
        <v>0</v>
      </c>
    </row>
    <row r="21" spans="1:13" ht="11.25">
      <c r="A21" s="5">
        <v>63</v>
      </c>
      <c r="B21" s="57" t="s">
        <v>96</v>
      </c>
      <c r="C21" s="7">
        <v>14054</v>
      </c>
      <c r="D21" s="7">
        <v>19963</v>
      </c>
      <c r="E21" s="7">
        <v>841.889316</v>
      </c>
      <c r="F21" s="7">
        <v>194.886515</v>
      </c>
      <c r="G21" s="7">
        <v>34.771357</v>
      </c>
      <c r="H21" s="7">
        <v>110</v>
      </c>
      <c r="I21" s="7">
        <v>60</v>
      </c>
      <c r="J21" s="7">
        <v>6</v>
      </c>
      <c r="K21" s="7">
        <v>0</v>
      </c>
      <c r="L21" s="8">
        <v>66</v>
      </c>
      <c r="M21" s="9">
        <v>1</v>
      </c>
    </row>
    <row r="22" spans="1:13" ht="11.25">
      <c r="A22" s="5">
        <v>65</v>
      </c>
      <c r="B22" s="57" t="s">
        <v>19</v>
      </c>
      <c r="C22" s="7">
        <v>12441</v>
      </c>
      <c r="D22" s="7">
        <v>25649</v>
      </c>
      <c r="E22" s="7">
        <v>951.172517</v>
      </c>
      <c r="F22" s="7">
        <v>270.071825</v>
      </c>
      <c r="G22" s="7">
        <v>11.269015</v>
      </c>
      <c r="H22" s="7">
        <v>57</v>
      </c>
      <c r="I22" s="7">
        <v>30</v>
      </c>
      <c r="J22" s="7">
        <v>14</v>
      </c>
      <c r="K22" s="7">
        <v>0</v>
      </c>
      <c r="L22" s="8">
        <v>44</v>
      </c>
      <c r="M22" s="9">
        <v>0</v>
      </c>
    </row>
    <row r="23" spans="1:13" ht="11.25">
      <c r="A23" s="5">
        <v>68</v>
      </c>
      <c r="B23" s="57" t="s">
        <v>20</v>
      </c>
      <c r="C23" s="7">
        <v>2087</v>
      </c>
      <c r="D23" s="7">
        <v>4364</v>
      </c>
      <c r="E23" s="7">
        <v>155.978403</v>
      </c>
      <c r="F23" s="7">
        <v>11.1498</v>
      </c>
      <c r="G23" s="7">
        <v>1.179297</v>
      </c>
      <c r="H23" s="7">
        <v>0</v>
      </c>
      <c r="I23" s="7">
        <v>0</v>
      </c>
      <c r="J23" s="7">
        <v>0</v>
      </c>
      <c r="K23" s="7">
        <v>0</v>
      </c>
      <c r="L23" s="8">
        <v>0</v>
      </c>
      <c r="M23" s="9">
        <v>0</v>
      </c>
    </row>
    <row r="24" spans="1:13" ht="11.25">
      <c r="A24" s="5">
        <v>76</v>
      </c>
      <c r="B24" s="57" t="s">
        <v>97</v>
      </c>
      <c r="C24" s="7">
        <v>13915</v>
      </c>
      <c r="D24" s="7">
        <v>12008</v>
      </c>
      <c r="E24" s="7">
        <v>757.533101</v>
      </c>
      <c r="F24" s="7">
        <v>101.516023</v>
      </c>
      <c r="G24" s="7">
        <v>19.708404</v>
      </c>
      <c r="H24" s="7">
        <v>0</v>
      </c>
      <c r="I24" s="7">
        <v>0</v>
      </c>
      <c r="J24" s="7">
        <v>0</v>
      </c>
      <c r="K24" s="7">
        <v>0</v>
      </c>
      <c r="L24" s="8">
        <v>0</v>
      </c>
      <c r="M24" s="9">
        <v>0</v>
      </c>
    </row>
    <row r="25" spans="1:13" ht="11.25">
      <c r="A25" s="5">
        <v>94</v>
      </c>
      <c r="B25" s="57" t="s">
        <v>22</v>
      </c>
      <c r="C25" s="7">
        <v>1360</v>
      </c>
      <c r="D25" s="7">
        <v>2609</v>
      </c>
      <c r="E25" s="7">
        <v>94.839442</v>
      </c>
      <c r="F25" s="7">
        <v>31.395667</v>
      </c>
      <c r="G25" s="7">
        <v>0</v>
      </c>
      <c r="H25" s="7">
        <v>8</v>
      </c>
      <c r="I25" s="7">
        <v>2</v>
      </c>
      <c r="J25" s="7">
        <v>0</v>
      </c>
      <c r="K25" s="7">
        <v>0</v>
      </c>
      <c r="L25" s="8">
        <v>2</v>
      </c>
      <c r="M25" s="9">
        <v>0</v>
      </c>
    </row>
    <row r="26" spans="1:13" ht="11.25">
      <c r="A26" s="5"/>
      <c r="B26" s="5"/>
      <c r="C26" s="12"/>
      <c r="D26" s="10"/>
      <c r="E26" s="10"/>
      <c r="F26" s="10"/>
      <c r="G26" s="10"/>
      <c r="H26" s="10"/>
      <c r="I26" s="10"/>
      <c r="J26" s="10"/>
      <c r="K26" s="10"/>
      <c r="M26" s="9"/>
    </row>
    <row r="27" spans="2:13" ht="11.25">
      <c r="B27" s="6" t="s">
        <v>23</v>
      </c>
      <c r="C27" s="12">
        <v>45444</v>
      </c>
      <c r="D27" s="10">
        <v>67784</v>
      </c>
      <c r="E27" s="10">
        <v>2922.068164</v>
      </c>
      <c r="F27" s="10">
        <v>622.7348020000001</v>
      </c>
      <c r="G27" s="10">
        <v>67.22630900000001</v>
      </c>
      <c r="H27" s="10">
        <v>175</v>
      </c>
      <c r="I27" s="10">
        <v>92</v>
      </c>
      <c r="J27" s="10">
        <v>20</v>
      </c>
      <c r="K27" s="10">
        <v>0</v>
      </c>
      <c r="L27" s="10">
        <v>112</v>
      </c>
      <c r="M27" s="13">
        <v>0.32015160950887966</v>
      </c>
    </row>
    <row r="28" spans="1:11" ht="11.25">
      <c r="A28" s="5"/>
      <c r="B28" s="5"/>
      <c r="C28" s="12"/>
      <c r="D28" s="10"/>
      <c r="E28" s="10"/>
      <c r="F28" s="10"/>
      <c r="G28" s="10"/>
      <c r="H28" s="10"/>
      <c r="I28" s="10"/>
      <c r="J28" s="10"/>
      <c r="K28" s="10"/>
    </row>
    <row r="29" spans="2:13" ht="12" thickBot="1">
      <c r="B29" s="14" t="s">
        <v>24</v>
      </c>
      <c r="C29" s="15">
        <v>1383016</v>
      </c>
      <c r="D29" s="15">
        <v>1385051</v>
      </c>
      <c r="E29" s="16">
        <v>68186.82534699999</v>
      </c>
      <c r="F29" s="16">
        <v>29682.108354999997</v>
      </c>
      <c r="G29" s="16">
        <v>8239.976792000001</v>
      </c>
      <c r="H29" s="16">
        <v>23092</v>
      </c>
      <c r="I29" s="16">
        <v>14007</v>
      </c>
      <c r="J29" s="16">
        <v>6728</v>
      </c>
      <c r="K29" s="16">
        <v>685</v>
      </c>
      <c r="L29" s="16">
        <v>21420</v>
      </c>
      <c r="M29" s="17">
        <v>0.9634413147066367</v>
      </c>
    </row>
    <row r="30" spans="2:11" ht="11.25">
      <c r="B30" s="6" t="s">
        <v>100</v>
      </c>
      <c r="C30" s="5"/>
      <c r="D30" s="5"/>
      <c r="E30" s="5"/>
      <c r="F30" s="5"/>
      <c r="G30" s="5"/>
      <c r="H30" s="5"/>
      <c r="I30" s="5"/>
      <c r="J30" s="5"/>
      <c r="K30" s="5"/>
    </row>
    <row r="31" spans="2:11" ht="11.25">
      <c r="B31" s="6" t="s">
        <v>32</v>
      </c>
      <c r="C31" s="5"/>
      <c r="D31" s="5"/>
      <c r="E31" s="5"/>
      <c r="F31" s="5"/>
      <c r="G31" s="5"/>
      <c r="H31" s="5"/>
      <c r="I31" s="5"/>
      <c r="J31" s="5"/>
      <c r="K31" s="5"/>
    </row>
    <row r="32" spans="2:13" ht="11.25">
      <c r="B32" s="6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1.25">
      <c r="B33" s="6" t="s">
        <v>95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1.25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3" sqref="A3:G3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35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139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5" t="s">
        <v>117</v>
      </c>
      <c r="C6" s="95"/>
      <c r="D6" s="49"/>
      <c r="E6" s="95" t="s">
        <v>116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41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1374041</v>
      </c>
      <c r="C10" s="25">
        <v>0.4933440041821685</v>
      </c>
      <c r="D10" s="25"/>
      <c r="E10" s="24">
        <v>1383016</v>
      </c>
      <c r="F10" s="25">
        <v>0.49963241496683425</v>
      </c>
      <c r="G10" s="25">
        <v>0.006531828380667015</v>
      </c>
      <c r="H10" s="26"/>
      <c r="I10" s="26"/>
    </row>
    <row r="11" spans="1:9" ht="11.25">
      <c r="A11" s="23" t="s">
        <v>44</v>
      </c>
      <c r="B11" s="24">
        <v>1411117</v>
      </c>
      <c r="C11" s="25">
        <v>0.5066559958178315</v>
      </c>
      <c r="D11" s="25"/>
      <c r="E11" s="24">
        <v>1385051</v>
      </c>
      <c r="F11" s="25">
        <v>0.5003675850331657</v>
      </c>
      <c r="G11" s="25">
        <v>-0.018471891416516173</v>
      </c>
      <c r="H11" s="26"/>
      <c r="I11" s="26"/>
    </row>
    <row r="12" spans="1:9" ht="11.25">
      <c r="A12" s="23" t="s">
        <v>45</v>
      </c>
      <c r="B12" s="24">
        <v>2785158</v>
      </c>
      <c r="C12" s="25">
        <v>1</v>
      </c>
      <c r="D12" s="25"/>
      <c r="E12" s="24">
        <v>2768067</v>
      </c>
      <c r="F12" s="25">
        <v>1</v>
      </c>
      <c r="G12" s="25">
        <v>-0.006136456172324833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1602488</v>
      </c>
      <c r="C14" s="25">
        <v>0.5753669989278885</v>
      </c>
      <c r="D14" s="25"/>
      <c r="E14" s="24">
        <v>1583628</v>
      </c>
      <c r="F14" s="25">
        <v>0.5721060942527764</v>
      </c>
      <c r="G14" s="25">
        <v>-0.011769198895717148</v>
      </c>
      <c r="H14" s="26"/>
      <c r="I14" s="26"/>
    </row>
    <row r="15" spans="1:9" ht="11.25">
      <c r="A15" s="23" t="s">
        <v>49</v>
      </c>
      <c r="B15" s="24">
        <v>201257</v>
      </c>
      <c r="C15" s="25">
        <v>0.0722605324365799</v>
      </c>
      <c r="D15" s="25"/>
      <c r="E15" s="24">
        <v>201065</v>
      </c>
      <c r="F15" s="25">
        <v>0.07263733139407391</v>
      </c>
      <c r="G15" s="25">
        <v>-0.0009540040843299957</v>
      </c>
      <c r="H15" s="26"/>
      <c r="I15" s="26"/>
    </row>
    <row r="16" spans="1:9" ht="11.25">
      <c r="A16" s="23" t="s">
        <v>48</v>
      </c>
      <c r="B16" s="24">
        <v>192501</v>
      </c>
      <c r="C16" s="25">
        <v>0.06911672515526947</v>
      </c>
      <c r="D16" s="25"/>
      <c r="E16" s="24">
        <v>192652</v>
      </c>
      <c r="F16" s="25">
        <v>0.06959802634835068</v>
      </c>
      <c r="G16" s="25">
        <v>0.0007844115095505533</v>
      </c>
      <c r="H16" s="26"/>
      <c r="I16" s="26"/>
    </row>
    <row r="17" spans="1:9" ht="11.25">
      <c r="A17" s="23" t="s">
        <v>76</v>
      </c>
      <c r="B17" s="24">
        <v>168934</v>
      </c>
      <c r="C17" s="25">
        <v>0.060655086713213395</v>
      </c>
      <c r="D17" s="25"/>
      <c r="E17" s="24">
        <v>170035</v>
      </c>
      <c r="F17" s="25">
        <v>0.06142734261851321</v>
      </c>
      <c r="G17" s="25">
        <v>0.0065173381320515755</v>
      </c>
      <c r="H17" s="26"/>
      <c r="I17" s="26"/>
    </row>
    <row r="18" spans="1:9" ht="11.25">
      <c r="A18" s="23" t="s">
        <v>50</v>
      </c>
      <c r="B18" s="24">
        <v>619978</v>
      </c>
      <c r="C18" s="25">
        <v>0.22260065676704877</v>
      </c>
      <c r="D18" s="25"/>
      <c r="E18" s="24">
        <v>620687</v>
      </c>
      <c r="F18" s="25">
        <v>0.2242312053862858</v>
      </c>
      <c r="G18" s="25">
        <v>0.0011435889660600385</v>
      </c>
      <c r="H18" s="26"/>
      <c r="I18" s="26"/>
    </row>
    <row r="19" spans="1:7" ht="11.25">
      <c r="A19" s="23" t="s">
        <v>51</v>
      </c>
      <c r="B19" s="24">
        <v>2785158</v>
      </c>
      <c r="C19" s="25">
        <v>1</v>
      </c>
      <c r="D19" s="25"/>
      <c r="E19" s="24">
        <v>2768067</v>
      </c>
      <c r="F19" s="25">
        <v>1</v>
      </c>
      <c r="G19" s="25">
        <v>-0.006136456172324833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1172910</v>
      </c>
      <c r="C21" s="25">
        <v>0.8536208162638523</v>
      </c>
      <c r="D21" s="25"/>
      <c r="E21" s="24">
        <v>1171765</v>
      </c>
      <c r="F21" s="25">
        <v>0.8472533940315947</v>
      </c>
      <c r="G21" s="25">
        <v>-0.0009762044828673933</v>
      </c>
      <c r="H21" s="26"/>
      <c r="I21" s="26"/>
    </row>
    <row r="22" spans="1:9" ht="11.25">
      <c r="A22" s="23" t="s">
        <v>54</v>
      </c>
      <c r="B22" s="24">
        <v>48086</v>
      </c>
      <c r="C22" s="25">
        <v>0.03499604451395555</v>
      </c>
      <c r="D22" s="25"/>
      <c r="E22" s="24">
        <v>48959</v>
      </c>
      <c r="F22" s="25">
        <v>0.035400168906216556</v>
      </c>
      <c r="G22" s="25">
        <v>0.018154972341221987</v>
      </c>
      <c r="H22" s="26"/>
      <c r="I22" s="26"/>
    </row>
    <row r="23" spans="1:9" ht="11.25">
      <c r="A23" s="23" t="s">
        <v>55</v>
      </c>
      <c r="B23" s="24">
        <v>89143</v>
      </c>
      <c r="C23" s="25">
        <v>0.06487652115184336</v>
      </c>
      <c r="D23" s="25"/>
      <c r="E23" s="24">
        <v>91860</v>
      </c>
      <c r="F23" s="25">
        <v>0.0664200558778785</v>
      </c>
      <c r="G23" s="25">
        <v>0.030479117821926582</v>
      </c>
      <c r="H23" s="26"/>
      <c r="I23" s="26"/>
    </row>
    <row r="24" spans="1:9" ht="11.25">
      <c r="A24" s="23" t="s">
        <v>56</v>
      </c>
      <c r="B24" s="24">
        <v>63902</v>
      </c>
      <c r="C24" s="25">
        <v>0.0465066180703487</v>
      </c>
      <c r="D24" s="25"/>
      <c r="E24" s="24">
        <v>70432</v>
      </c>
      <c r="F24" s="25">
        <v>0.050926381184310233</v>
      </c>
      <c r="G24" s="25">
        <v>0.10218772495383566</v>
      </c>
      <c r="H24" s="24"/>
      <c r="I24" s="26"/>
    </row>
    <row r="25" spans="1:9" ht="11.25">
      <c r="A25" s="23" t="s">
        <v>57</v>
      </c>
      <c r="B25" s="24">
        <v>1374041</v>
      </c>
      <c r="C25" s="25">
        <v>1</v>
      </c>
      <c r="D25" s="25"/>
      <c r="E25" s="24">
        <v>1383016</v>
      </c>
      <c r="F25" s="25">
        <v>1</v>
      </c>
      <c r="G25" s="25">
        <v>0.006531828380667015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895047</v>
      </c>
      <c r="C27" s="25">
        <v>0.6513975929393664</v>
      </c>
      <c r="D27" s="25"/>
      <c r="E27" s="24">
        <v>897893</v>
      </c>
      <c r="F27" s="25">
        <v>0.6492282084950571</v>
      </c>
      <c r="G27" s="25">
        <v>0.003179721288379289</v>
      </c>
      <c r="H27" s="26"/>
      <c r="I27" s="26"/>
    </row>
    <row r="28" spans="1:9" ht="11.25">
      <c r="A28" s="18" t="s">
        <v>60</v>
      </c>
      <c r="B28" s="24">
        <v>478994</v>
      </c>
      <c r="C28" s="25">
        <v>0.34860240706063356</v>
      </c>
      <c r="D28" s="25"/>
      <c r="E28" s="24">
        <v>485123</v>
      </c>
      <c r="F28" s="25">
        <v>0.3507717915049428</v>
      </c>
      <c r="G28" s="25">
        <v>0.012795567376626904</v>
      </c>
      <c r="H28" s="26"/>
      <c r="I28" s="26"/>
    </row>
    <row r="29" spans="1:9" ht="11.25">
      <c r="A29" s="18" t="s">
        <v>61</v>
      </c>
      <c r="B29" s="24">
        <v>1374041</v>
      </c>
      <c r="C29" s="25">
        <v>1</v>
      </c>
      <c r="D29" s="25"/>
      <c r="E29" s="24">
        <v>1383016</v>
      </c>
      <c r="F29" s="25">
        <v>1</v>
      </c>
      <c r="G29" s="25">
        <v>0.006531828380667015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693673</v>
      </c>
      <c r="C31" s="25">
        <v>0.5048415585852242</v>
      </c>
      <c r="D31" s="25"/>
      <c r="E31" s="24">
        <v>690149</v>
      </c>
      <c r="F31" s="25">
        <v>0.4990173649473325</v>
      </c>
      <c r="G31" s="25">
        <v>-0.005080203496460101</v>
      </c>
      <c r="H31" s="26"/>
      <c r="I31" s="26"/>
    </row>
    <row r="32" spans="1:9" ht="11.25">
      <c r="A32" s="18" t="s">
        <v>64</v>
      </c>
      <c r="B32" s="24">
        <v>543246</v>
      </c>
      <c r="C32" s="25">
        <v>0.39536374824332027</v>
      </c>
      <c r="D32" s="25"/>
      <c r="E32" s="24">
        <v>548419</v>
      </c>
      <c r="F32" s="25">
        <v>0.3965384348409563</v>
      </c>
      <c r="G32" s="25">
        <v>0.009522389488371807</v>
      </c>
      <c r="H32" s="26"/>
      <c r="I32" s="26"/>
    </row>
    <row r="33" spans="1:9" ht="11.25">
      <c r="A33" s="18" t="s">
        <v>65</v>
      </c>
      <c r="B33" s="24">
        <v>137122</v>
      </c>
      <c r="C33" s="25">
        <v>0.09979469317145558</v>
      </c>
      <c r="D33" s="25"/>
      <c r="E33" s="24">
        <v>144448</v>
      </c>
      <c r="F33" s="25">
        <v>0.10444420021171122</v>
      </c>
      <c r="G33" s="25">
        <v>0.05342687533729085</v>
      </c>
      <c r="H33" s="26"/>
      <c r="I33" s="26"/>
    </row>
    <row r="34" spans="1:9" ht="11.25">
      <c r="A34" s="18" t="s">
        <v>61</v>
      </c>
      <c r="B34" s="24">
        <v>1374041</v>
      </c>
      <c r="C34" s="25">
        <v>1</v>
      </c>
      <c r="D34" s="25"/>
      <c r="E34" s="24">
        <v>1383016</v>
      </c>
      <c r="F34" s="25">
        <v>1</v>
      </c>
      <c r="G34" s="25">
        <v>0.006531828380667015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310645</v>
      </c>
      <c r="C36" s="25">
        <v>0.22608131780638277</v>
      </c>
      <c r="D36" s="25"/>
      <c r="E36" s="24">
        <v>306829</v>
      </c>
      <c r="F36" s="25">
        <v>0.22185498938551687</v>
      </c>
      <c r="G36" s="25">
        <v>-0.012284118527579713</v>
      </c>
      <c r="H36" s="26"/>
      <c r="I36" s="26"/>
    </row>
    <row r="37" spans="1:9" ht="11.25">
      <c r="A37" s="23" t="s">
        <v>103</v>
      </c>
      <c r="B37" s="24">
        <v>301013</v>
      </c>
      <c r="C37" s="25">
        <v>0.2190713377548414</v>
      </c>
      <c r="D37" s="25"/>
      <c r="E37" s="24">
        <v>293915</v>
      </c>
      <c r="F37" s="25">
        <v>0.21251742568415694</v>
      </c>
      <c r="G37" s="25">
        <v>-0.023580376927242352</v>
      </c>
      <c r="H37" s="26"/>
      <c r="I37" s="26"/>
    </row>
    <row r="38" spans="1:9" ht="11.25">
      <c r="A38" s="23" t="s">
        <v>114</v>
      </c>
      <c r="B38" s="24">
        <v>264048</v>
      </c>
      <c r="C38" s="25">
        <v>0.1921689381903451</v>
      </c>
      <c r="D38" s="25"/>
      <c r="E38" s="24">
        <v>273358</v>
      </c>
      <c r="F38" s="25">
        <v>0.19765353401551392</v>
      </c>
      <c r="G38" s="25">
        <v>0.0352587408349998</v>
      </c>
      <c r="H38" s="26"/>
      <c r="I38" s="26"/>
    </row>
    <row r="39" spans="1:9" ht="11.25">
      <c r="A39" s="23" t="s">
        <v>105</v>
      </c>
      <c r="B39" s="24">
        <v>204608</v>
      </c>
      <c r="C39" s="25">
        <v>0.14890967591214527</v>
      </c>
      <c r="D39" s="25"/>
      <c r="E39" s="24">
        <v>216319</v>
      </c>
      <c r="F39" s="25">
        <v>0.1564110610434008</v>
      </c>
      <c r="G39" s="25">
        <v>0.05723627619643423</v>
      </c>
      <c r="H39" s="26"/>
      <c r="I39" s="26"/>
    </row>
    <row r="40" spans="1:9" ht="11.25">
      <c r="A40" s="23" t="s">
        <v>108</v>
      </c>
      <c r="B40" s="24">
        <v>140534</v>
      </c>
      <c r="C40" s="25">
        <v>0.10227787962659048</v>
      </c>
      <c r="D40" s="25"/>
      <c r="E40" s="24">
        <v>166214</v>
      </c>
      <c r="F40" s="25">
        <v>0.12018226831793703</v>
      </c>
      <c r="G40" s="25">
        <v>0.18273158096972963</v>
      </c>
      <c r="H40" s="26"/>
      <c r="I40" s="26"/>
    </row>
    <row r="41" spans="1:9" ht="11.25">
      <c r="A41" s="23" t="s">
        <v>115</v>
      </c>
      <c r="B41" s="24">
        <v>69789</v>
      </c>
      <c r="C41" s="25">
        <v>0.05079106081987364</v>
      </c>
      <c r="D41" s="25"/>
      <c r="E41" s="24">
        <v>69503</v>
      </c>
      <c r="F41" s="25">
        <v>0.05025466082821891</v>
      </c>
      <c r="G41" s="25">
        <v>-0.004098067030620878</v>
      </c>
      <c r="H41" s="23"/>
      <c r="I41" s="26"/>
    </row>
    <row r="42" spans="1:9" ht="11.25">
      <c r="A42" s="23" t="s">
        <v>98</v>
      </c>
      <c r="B42" s="24">
        <v>14850</v>
      </c>
      <c r="C42" s="25">
        <v>0.010807537766340306</v>
      </c>
      <c r="D42" s="25"/>
      <c r="E42" s="24">
        <v>14054</v>
      </c>
      <c r="F42" s="25">
        <v>0.010161849176003749</v>
      </c>
      <c r="G42" s="25">
        <v>-0.05360269360269365</v>
      </c>
      <c r="H42" s="26"/>
      <c r="I42" s="26"/>
    </row>
    <row r="43" spans="1:9" ht="11.25">
      <c r="A43" s="23" t="s">
        <v>67</v>
      </c>
      <c r="B43" s="24">
        <v>1305487</v>
      </c>
      <c r="C43" s="25">
        <v>0.9501077478765191</v>
      </c>
      <c r="D43" s="25"/>
      <c r="E43" s="24">
        <v>1340192</v>
      </c>
      <c r="F43" s="25">
        <v>0.9690357884507481</v>
      </c>
      <c r="G43" s="25">
        <v>0.02658394913162665</v>
      </c>
      <c r="H43" s="26"/>
      <c r="I43" s="26"/>
    </row>
    <row r="44" spans="1:9" ht="11.25">
      <c r="A44" s="23" t="s">
        <v>68</v>
      </c>
      <c r="B44" s="24">
        <v>68554</v>
      </c>
      <c r="C44" s="25">
        <v>0.04989225212348103</v>
      </c>
      <c r="D44" s="25"/>
      <c r="E44" s="24">
        <v>42824</v>
      </c>
      <c r="F44" s="25">
        <v>0.03096421154925178</v>
      </c>
      <c r="G44" s="25">
        <v>-0.37532456165942174</v>
      </c>
      <c r="H44" s="26"/>
      <c r="I44" s="26"/>
    </row>
    <row r="45" spans="1:9" ht="11.25">
      <c r="A45" s="22" t="s">
        <v>61</v>
      </c>
      <c r="B45" s="24">
        <v>1374041</v>
      </c>
      <c r="C45" s="25">
        <v>1</v>
      </c>
      <c r="D45" s="25"/>
      <c r="E45" s="24">
        <v>1383016</v>
      </c>
      <c r="F45" s="25">
        <v>0.9999999999999999</v>
      </c>
      <c r="G45" s="25">
        <v>0.006531828380667015</v>
      </c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22650</v>
      </c>
      <c r="E47" s="18">
        <v>23092</v>
      </c>
      <c r="G47" s="25">
        <v>0.019514348785871993</v>
      </c>
    </row>
    <row r="48" spans="1:7" ht="11.25">
      <c r="A48" s="23" t="s">
        <v>70</v>
      </c>
      <c r="B48" s="18">
        <v>15480</v>
      </c>
      <c r="C48" s="27">
        <v>0.7143186747265932</v>
      </c>
      <c r="E48" s="18">
        <v>14007</v>
      </c>
      <c r="F48" s="27">
        <v>0.653921568627451</v>
      </c>
      <c r="G48" s="25">
        <v>-0.09515503875968989</v>
      </c>
    </row>
    <row r="49" spans="1:7" ht="11.25">
      <c r="A49" s="23" t="s">
        <v>71</v>
      </c>
      <c r="B49" s="18">
        <v>5694</v>
      </c>
      <c r="C49" s="27">
        <v>0.262747450509898</v>
      </c>
      <c r="E49" s="18">
        <v>6728</v>
      </c>
      <c r="F49" s="27">
        <v>0.31409897292250233</v>
      </c>
      <c r="G49" s="25">
        <v>0.18159466104671584</v>
      </c>
    </row>
    <row r="50" spans="1:7" ht="11.25">
      <c r="A50" s="23" t="s">
        <v>72</v>
      </c>
      <c r="B50" s="18">
        <v>497</v>
      </c>
      <c r="C50" s="27">
        <v>0.022933874763508836</v>
      </c>
      <c r="E50" s="18">
        <v>685</v>
      </c>
      <c r="F50" s="27">
        <v>0.03197945845004668</v>
      </c>
      <c r="G50" s="25">
        <v>0.37826961770623746</v>
      </c>
    </row>
    <row r="51" spans="1:7" ht="12" thickBot="1">
      <c r="A51" s="28" t="s">
        <v>73</v>
      </c>
      <c r="B51" s="29">
        <v>21671</v>
      </c>
      <c r="C51" s="30">
        <v>1</v>
      </c>
      <c r="D51" s="29"/>
      <c r="E51" s="29">
        <v>21420</v>
      </c>
      <c r="F51" s="30">
        <v>1</v>
      </c>
      <c r="G51" s="31">
        <v>-0.011582298924830425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/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139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117</v>
      </c>
      <c r="C59" s="95"/>
      <c r="D59" s="49"/>
      <c r="E59" s="95" t="s">
        <v>116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41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1328478</v>
      </c>
      <c r="C63" s="25">
        <v>0.47698478865471905</v>
      </c>
      <c r="D63" s="25"/>
      <c r="E63" s="24">
        <v>1337572</v>
      </c>
      <c r="F63" s="25">
        <v>0.4832151822914691</v>
      </c>
      <c r="G63" s="25">
        <v>0.0068454276246954215</v>
      </c>
    </row>
    <row r="64" spans="1:7" ht="11.25">
      <c r="A64" s="23" t="s">
        <v>44</v>
      </c>
      <c r="B64" s="24">
        <v>1341867</v>
      </c>
      <c r="C64" s="25">
        <v>0.4817920563214008</v>
      </c>
      <c r="D64" s="25"/>
      <c r="E64" s="24">
        <v>1317267</v>
      </c>
      <c r="F64" s="25">
        <v>0.47587973846008785</v>
      </c>
      <c r="G64" s="25">
        <v>-0.01833266635217945</v>
      </c>
    </row>
    <row r="65" spans="1:7" ht="11.25">
      <c r="A65" s="23" t="s">
        <v>45</v>
      </c>
      <c r="B65" s="24">
        <v>2670345</v>
      </c>
      <c r="C65" s="25">
        <v>0.9587768449761198</v>
      </c>
      <c r="D65" s="25"/>
      <c r="E65" s="24">
        <v>2654839</v>
      </c>
      <c r="F65" s="25">
        <v>0.9590949207515569</v>
      </c>
      <c r="G65" s="25">
        <v>-0.005806740327560678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1584512</v>
      </c>
      <c r="C67" s="25">
        <v>0.5689127869944901</v>
      </c>
      <c r="D67" s="25"/>
      <c r="E67" s="24">
        <v>1565059</v>
      </c>
      <c r="F67" s="25">
        <v>0.565397802871101</v>
      </c>
      <c r="G67" s="25">
        <v>-0.01227696603118189</v>
      </c>
    </row>
    <row r="68" spans="1:7" ht="11.25">
      <c r="A68" s="23" t="s">
        <v>48</v>
      </c>
      <c r="B68" s="24">
        <v>190513</v>
      </c>
      <c r="C68" s="25">
        <v>0.06840294159254161</v>
      </c>
      <c r="D68" s="25"/>
      <c r="E68" s="24">
        <v>190629</v>
      </c>
      <c r="F68" s="25">
        <v>0.06886719143720148</v>
      </c>
      <c r="G68" s="25">
        <v>0.0006088823334891025</v>
      </c>
    </row>
    <row r="69" spans="1:7" ht="11.25">
      <c r="A69" s="23" t="s">
        <v>49</v>
      </c>
      <c r="B69" s="24">
        <v>192491</v>
      </c>
      <c r="C69" s="25">
        <v>0.06911313469469237</v>
      </c>
      <c r="D69" s="25"/>
      <c r="E69" s="24">
        <v>192234</v>
      </c>
      <c r="F69" s="25">
        <v>0.06944701844283394</v>
      </c>
      <c r="G69" s="25">
        <v>-0.0013351273566036825</v>
      </c>
    </row>
    <row r="70" spans="1:7" ht="11.25">
      <c r="A70" s="23" t="s">
        <v>76</v>
      </c>
      <c r="B70" s="24">
        <v>130933</v>
      </c>
      <c r="C70" s="25">
        <v>0.04701097747416843</v>
      </c>
      <c r="D70" s="25"/>
      <c r="E70" s="24">
        <v>131544</v>
      </c>
      <c r="F70" s="25">
        <v>0.04752197110835829</v>
      </c>
      <c r="G70" s="25">
        <v>0.004666508825124316</v>
      </c>
    </row>
    <row r="71" spans="1:7" ht="11.25">
      <c r="A71" s="23" t="s">
        <v>50</v>
      </c>
      <c r="B71" s="24">
        <v>571896</v>
      </c>
      <c r="C71" s="25">
        <v>0.20533700422022735</v>
      </c>
      <c r="D71" s="25"/>
      <c r="E71" s="24">
        <v>575373</v>
      </c>
      <c r="F71" s="25">
        <v>0.20786093689206223</v>
      </c>
      <c r="G71" s="25">
        <v>0.00607977674262461</v>
      </c>
    </row>
    <row r="72" spans="1:7" ht="11.25">
      <c r="A72" s="23" t="s">
        <v>51</v>
      </c>
      <c r="B72" s="24">
        <v>2670345</v>
      </c>
      <c r="C72" s="25">
        <v>0.9587768449761198</v>
      </c>
      <c r="D72" s="25"/>
      <c r="E72" s="24">
        <v>2654839</v>
      </c>
      <c r="F72" s="25">
        <v>0.9590949207515569</v>
      </c>
      <c r="G72" s="25">
        <v>-0.005806740327560678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1142619</v>
      </c>
      <c r="C74" s="25">
        <v>0.8315756225614811</v>
      </c>
      <c r="D74" s="25"/>
      <c r="E74" s="24">
        <v>1142108</v>
      </c>
      <c r="F74" s="25">
        <v>0.825809679714479</v>
      </c>
      <c r="G74" s="25">
        <v>-0.0004472181890901039</v>
      </c>
    </row>
    <row r="75" spans="1:7" ht="11.25">
      <c r="A75" s="23" t="s">
        <v>54</v>
      </c>
      <c r="B75" s="24">
        <v>47863</v>
      </c>
      <c r="C75" s="25">
        <v>0.034833749502380204</v>
      </c>
      <c r="D75" s="25"/>
      <c r="E75" s="24">
        <v>48710</v>
      </c>
      <c r="F75" s="25">
        <v>0.035220127605175934</v>
      </c>
      <c r="G75" s="25">
        <v>0.017696341641769253</v>
      </c>
    </row>
    <row r="76" spans="1:7" ht="11.25">
      <c r="A76" s="23" t="s">
        <v>55</v>
      </c>
      <c r="B76" s="24">
        <v>76708</v>
      </c>
      <c r="C76" s="25">
        <v>0.055826572860635165</v>
      </c>
      <c r="D76" s="25"/>
      <c r="E76" s="24">
        <v>79106</v>
      </c>
      <c r="F76" s="25">
        <v>0.057198181365942256</v>
      </c>
      <c r="G76" s="25">
        <v>0.03126140689367474</v>
      </c>
    </row>
    <row r="77" spans="1:7" ht="11.25">
      <c r="A77" s="23" t="s">
        <v>56</v>
      </c>
      <c r="B77" s="24">
        <v>61288</v>
      </c>
      <c r="C77" s="25">
        <v>0.04460420031134442</v>
      </c>
      <c r="D77" s="25"/>
      <c r="E77" s="24">
        <v>67648</v>
      </c>
      <c r="F77" s="25">
        <v>0.04891338928833795</v>
      </c>
      <c r="G77" s="25">
        <v>0.1037723534786581</v>
      </c>
    </row>
    <row r="78" spans="1:7" ht="11.25">
      <c r="A78" s="23" t="s">
        <v>57</v>
      </c>
      <c r="B78" s="24">
        <v>1328478</v>
      </c>
      <c r="C78" s="25">
        <v>0.9668401452358408</v>
      </c>
      <c r="D78" s="25"/>
      <c r="E78" s="24">
        <v>1337572</v>
      </c>
      <c r="F78" s="25">
        <v>0.9671413779739352</v>
      </c>
      <c r="G78" s="25">
        <v>0.0068454276246954215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861870</v>
      </c>
      <c r="C80" s="25">
        <v>0.6272520252306881</v>
      </c>
      <c r="D80" s="25"/>
      <c r="E80" s="24">
        <v>865039</v>
      </c>
      <c r="F80" s="25">
        <v>0.6254728795617693</v>
      </c>
      <c r="G80" s="25">
        <v>0.0036768886258948807</v>
      </c>
    </row>
    <row r="81" spans="1:7" ht="11.25">
      <c r="A81" s="18" t="s">
        <v>60</v>
      </c>
      <c r="B81" s="24">
        <v>466608</v>
      </c>
      <c r="C81" s="25">
        <v>0.3395881200051527</v>
      </c>
      <c r="D81" s="25"/>
      <c r="E81" s="24">
        <v>472533</v>
      </c>
      <c r="F81" s="25">
        <v>0.3416684984121659</v>
      </c>
      <c r="G81" s="25">
        <v>0.012698024894558069</v>
      </c>
    </row>
    <row r="82" spans="1:7" ht="11.25">
      <c r="A82" s="18" t="s">
        <v>61</v>
      </c>
      <c r="B82" s="24">
        <v>1328478</v>
      </c>
      <c r="C82" s="25">
        <v>0.9668401452358408</v>
      </c>
      <c r="D82" s="25"/>
      <c r="E82" s="24">
        <v>1337572</v>
      </c>
      <c r="F82" s="25">
        <v>0.9671413779739353</v>
      </c>
      <c r="G82" s="25">
        <v>0.0068454276246954215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682062</v>
      </c>
      <c r="C84" s="25">
        <v>0.4963913012784917</v>
      </c>
      <c r="D84" s="25"/>
      <c r="E84" s="24">
        <v>678780</v>
      </c>
      <c r="F84" s="25">
        <v>0.49079692498134514</v>
      </c>
      <c r="G84" s="25">
        <v>-0.0048118792719723524</v>
      </c>
    </row>
    <row r="85" spans="1:7" ht="11.25">
      <c r="A85" s="18" t="s">
        <v>64</v>
      </c>
      <c r="B85" s="24">
        <v>521959</v>
      </c>
      <c r="C85" s="25">
        <v>0.3798714885509239</v>
      </c>
      <c r="D85" s="25"/>
      <c r="E85" s="24">
        <v>527841</v>
      </c>
      <c r="F85" s="25">
        <v>0.3816593589662014</v>
      </c>
      <c r="G85" s="25">
        <v>0.011269084353368708</v>
      </c>
    </row>
    <row r="86" spans="1:7" ht="11.25">
      <c r="A86" s="18" t="s">
        <v>65</v>
      </c>
      <c r="B86" s="24">
        <v>124457</v>
      </c>
      <c r="C86" s="25">
        <v>0.09057735540642528</v>
      </c>
      <c r="D86" s="25"/>
      <c r="E86" s="24">
        <v>130951</v>
      </c>
      <c r="F86" s="25">
        <v>0.09468509402638871</v>
      </c>
      <c r="G86" s="25">
        <v>0.052178664116923956</v>
      </c>
    </row>
    <row r="87" spans="1:7" ht="11.25">
      <c r="A87" s="18" t="s">
        <v>61</v>
      </c>
      <c r="B87" s="24">
        <v>1328478</v>
      </c>
      <c r="C87" s="25">
        <v>0.9668401452358408</v>
      </c>
      <c r="D87" s="25"/>
      <c r="E87" s="24">
        <v>1337572</v>
      </c>
      <c r="F87" s="25">
        <v>0.9671413779739352</v>
      </c>
      <c r="G87" s="25">
        <v>0.0068454276246954215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33">
        <v>310645</v>
      </c>
      <c r="C89" s="25">
        <v>0.22608131780638277</v>
      </c>
      <c r="D89" s="25"/>
      <c r="E89" s="33">
        <v>306829</v>
      </c>
      <c r="F89" s="25">
        <v>0.22185498938551687</v>
      </c>
      <c r="G89" s="25">
        <v>-0.012284118527579713</v>
      </c>
    </row>
    <row r="90" spans="1:7" ht="11.25">
      <c r="A90" s="23" t="s">
        <v>103</v>
      </c>
      <c r="B90" s="33">
        <v>301013</v>
      </c>
      <c r="C90" s="25">
        <v>0.2190713377548414</v>
      </c>
      <c r="D90" s="25"/>
      <c r="E90" s="33">
        <v>293915</v>
      </c>
      <c r="F90" s="25">
        <v>0.21251742568415694</v>
      </c>
      <c r="G90" s="25">
        <v>-0.023580376927242352</v>
      </c>
    </row>
    <row r="91" spans="1:7" ht="11.25">
      <c r="A91" s="23" t="s">
        <v>114</v>
      </c>
      <c r="B91" s="33">
        <v>264048</v>
      </c>
      <c r="C91" s="25">
        <v>0.1921689381903451</v>
      </c>
      <c r="D91" s="25"/>
      <c r="E91" s="33">
        <v>273358</v>
      </c>
      <c r="F91" s="25">
        <v>0.19765353401551392</v>
      </c>
      <c r="G91" s="25">
        <v>0.0352587408349998</v>
      </c>
    </row>
    <row r="92" spans="1:7" ht="11.25">
      <c r="A92" s="23" t="s">
        <v>105</v>
      </c>
      <c r="B92" s="33">
        <v>204608</v>
      </c>
      <c r="C92" s="25">
        <v>0.14890967591214527</v>
      </c>
      <c r="D92" s="25"/>
      <c r="E92" s="33">
        <v>216319</v>
      </c>
      <c r="F92" s="25">
        <v>0.1564110610434008</v>
      </c>
      <c r="G92" s="25">
        <v>0.05723627619643423</v>
      </c>
    </row>
    <row r="93" spans="1:7" ht="11.25">
      <c r="A93" s="23" t="s">
        <v>108</v>
      </c>
      <c r="B93" s="33">
        <v>140534</v>
      </c>
      <c r="C93" s="25">
        <v>0.10227787962659048</v>
      </c>
      <c r="D93" s="25"/>
      <c r="E93" s="33">
        <v>166214</v>
      </c>
      <c r="F93" s="25">
        <v>0.12018226831793703</v>
      </c>
      <c r="G93" s="25">
        <v>0.18273158096972963</v>
      </c>
    </row>
    <row r="94" spans="1:7" ht="11.25">
      <c r="A94" s="23" t="s">
        <v>115</v>
      </c>
      <c r="B94" s="33">
        <v>69789</v>
      </c>
      <c r="C94" s="25">
        <v>0.05079106081987364</v>
      </c>
      <c r="D94" s="25"/>
      <c r="E94" s="33">
        <v>69503</v>
      </c>
      <c r="F94" s="25">
        <v>0.05025466082821891</v>
      </c>
      <c r="G94" s="25">
        <v>-0.004098067030620878</v>
      </c>
    </row>
    <row r="95" spans="1:7" ht="11.25">
      <c r="A95" s="23" t="s">
        <v>119</v>
      </c>
      <c r="B95" s="33">
        <v>11579</v>
      </c>
      <c r="C95" s="25">
        <v>0.008426968336461576</v>
      </c>
      <c r="D95" s="25"/>
      <c r="E95" s="33">
        <v>11434</v>
      </c>
      <c r="F95" s="25">
        <v>0.008267438699190754</v>
      </c>
      <c r="G95" s="25">
        <v>-0.012522670351498455</v>
      </c>
    </row>
    <row r="96" spans="1:7" ht="11.25">
      <c r="A96" s="22" t="s">
        <v>61</v>
      </c>
      <c r="B96" s="24">
        <v>1328478</v>
      </c>
      <c r="C96" s="25">
        <v>0.9477271784466403</v>
      </c>
      <c r="D96" s="25"/>
      <c r="E96" s="24">
        <v>1337572</v>
      </c>
      <c r="F96" s="25">
        <v>0.9671413779739352</v>
      </c>
      <c r="G96" s="25">
        <v>0.0068454276246954215</v>
      </c>
    </row>
    <row r="97" spans="1:7" ht="11.25">
      <c r="A97" s="22" t="s">
        <v>69</v>
      </c>
      <c r="G97" s="20"/>
    </row>
    <row r="98" spans="1:7" ht="11.25">
      <c r="A98" s="23" t="s">
        <v>79</v>
      </c>
      <c r="B98" s="18">
        <v>22437</v>
      </c>
      <c r="E98" s="18">
        <v>22917</v>
      </c>
      <c r="G98" s="25">
        <v>0.02139323438962437</v>
      </c>
    </row>
    <row r="99" spans="1:7" ht="11.25">
      <c r="A99" s="23" t="s">
        <v>70</v>
      </c>
      <c r="B99" s="18">
        <v>15308</v>
      </c>
      <c r="C99" s="27">
        <v>0.7063818005629643</v>
      </c>
      <c r="E99" s="18">
        <v>13915</v>
      </c>
      <c r="F99" s="27">
        <v>0.6496265172735761</v>
      </c>
      <c r="G99" s="25">
        <v>-0.09099817089103734</v>
      </c>
    </row>
    <row r="100" spans="1:7" ht="11.25">
      <c r="A100" s="23" t="s">
        <v>71</v>
      </c>
      <c r="B100" s="18">
        <v>5604</v>
      </c>
      <c r="C100" s="27">
        <v>0.258594434959162</v>
      </c>
      <c r="E100" s="18">
        <v>6708</v>
      </c>
      <c r="F100" s="27">
        <v>0.3131652661064426</v>
      </c>
      <c r="G100" s="25">
        <v>0.19700214132762306</v>
      </c>
    </row>
    <row r="101" spans="1:7" ht="11.25">
      <c r="A101" s="23" t="s">
        <v>72</v>
      </c>
      <c r="B101" s="18">
        <v>497</v>
      </c>
      <c r="C101" s="27">
        <v>0.022933874763508836</v>
      </c>
      <c r="E101" s="18">
        <v>685</v>
      </c>
      <c r="F101" s="27">
        <v>0.03197945845004668</v>
      </c>
      <c r="G101" s="25">
        <v>0.37826961770623746</v>
      </c>
    </row>
    <row r="102" spans="1:7" ht="12" thickBot="1">
      <c r="A102" s="28" t="s">
        <v>73</v>
      </c>
      <c r="B102" s="29">
        <v>21409</v>
      </c>
      <c r="C102" s="30">
        <v>0.9879101102856351</v>
      </c>
      <c r="D102" s="29"/>
      <c r="E102" s="29">
        <v>21308</v>
      </c>
      <c r="F102" s="30">
        <v>0.9947712418300654</v>
      </c>
      <c r="G102" s="31">
        <v>-0.004717642113129972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4.7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139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117</v>
      </c>
      <c r="C110" s="95"/>
      <c r="D110" s="49"/>
      <c r="E110" s="95" t="s">
        <v>116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41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45563</v>
      </c>
      <c r="C114" s="25">
        <v>0.01635921552744943</v>
      </c>
      <c r="D114" s="25"/>
      <c r="E114" s="24">
        <v>45444</v>
      </c>
      <c r="F114" s="25">
        <v>0.016417232675365157</v>
      </c>
      <c r="G114" s="25">
        <v>-0.0026117683207865783</v>
      </c>
    </row>
    <row r="115" spans="1:7" ht="11.25">
      <c r="A115" s="23" t="s">
        <v>44</v>
      </c>
      <c r="B115" s="24">
        <v>69250</v>
      </c>
      <c r="C115" s="25">
        <v>0.024863939496430724</v>
      </c>
      <c r="D115" s="25"/>
      <c r="E115" s="24">
        <v>67784</v>
      </c>
      <c r="F115" s="25">
        <v>0.02448784657307789</v>
      </c>
      <c r="G115" s="25">
        <v>-0.021169675090252693</v>
      </c>
    </row>
    <row r="116" spans="1:7" ht="11.25">
      <c r="A116" s="23" t="s">
        <v>45</v>
      </c>
      <c r="B116" s="24">
        <v>114813</v>
      </c>
      <c r="C116" s="25">
        <v>0.04122315502388016</v>
      </c>
      <c r="D116" s="25"/>
      <c r="E116" s="24">
        <v>113228</v>
      </c>
      <c r="F116" s="25">
        <v>0.04090507924844305</v>
      </c>
      <c r="G116" s="25">
        <v>-0.013805056918641645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17976</v>
      </c>
      <c r="C118" s="25">
        <v>0.006454211933398392</v>
      </c>
      <c r="D118" s="25"/>
      <c r="E118" s="24">
        <v>18569</v>
      </c>
      <c r="F118" s="25">
        <v>0.006708291381675371</v>
      </c>
      <c r="G118" s="25">
        <v>0.03298842901646637</v>
      </c>
    </row>
    <row r="119" spans="1:7" ht="11.25">
      <c r="A119" s="23" t="s">
        <v>49</v>
      </c>
      <c r="B119" s="24">
        <v>8766</v>
      </c>
      <c r="C119" s="25">
        <v>0.0031473977418875337</v>
      </c>
      <c r="D119" s="25"/>
      <c r="E119" s="24">
        <v>8831</v>
      </c>
      <c r="F119" s="25">
        <v>0.0031903129512399807</v>
      </c>
      <c r="G119" s="25">
        <v>0.007415012548482869</v>
      </c>
    </row>
    <row r="120" spans="1:7" ht="11.25">
      <c r="A120" s="23" t="s">
        <v>48</v>
      </c>
      <c r="B120" s="24">
        <v>1988</v>
      </c>
      <c r="C120" s="25">
        <v>0.0007137835627278596</v>
      </c>
      <c r="D120" s="25"/>
      <c r="E120" s="24">
        <v>2023</v>
      </c>
      <c r="F120" s="25">
        <v>0.0007308349111491882</v>
      </c>
      <c r="G120" s="25">
        <v>0.01760563380281699</v>
      </c>
    </row>
    <row r="121" spans="1:7" ht="11.25">
      <c r="A121" s="23" t="s">
        <v>76</v>
      </c>
      <c r="B121" s="24">
        <v>38001</v>
      </c>
      <c r="C121" s="25">
        <v>0.013644109239044966</v>
      </c>
      <c r="D121" s="25"/>
      <c r="E121" s="24">
        <v>38491</v>
      </c>
      <c r="F121" s="25">
        <v>0.01390537151015492</v>
      </c>
      <c r="G121" s="25">
        <v>0.01289439751585486</v>
      </c>
    </row>
    <row r="122" spans="1:7" ht="11.25">
      <c r="A122" s="23" t="s">
        <v>50</v>
      </c>
      <c r="B122" s="24">
        <v>48082</v>
      </c>
      <c r="C122" s="25">
        <v>0.0172636525468214</v>
      </c>
      <c r="D122" s="25"/>
      <c r="E122" s="24">
        <v>45314</v>
      </c>
      <c r="F122" s="25">
        <v>0.016370268494223586</v>
      </c>
      <c r="G122" s="25">
        <v>-0.05756832078532503</v>
      </c>
    </row>
    <row r="123" spans="1:7" ht="11.25">
      <c r="A123" s="23" t="s">
        <v>51</v>
      </c>
      <c r="B123" s="24">
        <v>114813</v>
      </c>
      <c r="C123" s="25">
        <v>0.04122315502388015</v>
      </c>
      <c r="D123" s="25"/>
      <c r="E123" s="24">
        <v>113228</v>
      </c>
      <c r="F123" s="25">
        <v>0.04090507924844305</v>
      </c>
      <c r="G123" s="25">
        <v>-0.013805056918641645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30291</v>
      </c>
      <c r="C125" s="25">
        <v>0.022045193702371325</v>
      </c>
      <c r="D125" s="25"/>
      <c r="E125" s="24">
        <v>29657</v>
      </c>
      <c r="F125" s="25">
        <v>0.02144371431711564</v>
      </c>
      <c r="G125" s="25">
        <v>-0.020930309332805153</v>
      </c>
    </row>
    <row r="126" spans="1:7" ht="11.25">
      <c r="A126" s="23" t="s">
        <v>54</v>
      </c>
      <c r="B126" s="24">
        <v>223</v>
      </c>
      <c r="C126" s="25">
        <v>0.000162295011575346</v>
      </c>
      <c r="D126" s="25"/>
      <c r="E126" s="24">
        <v>249</v>
      </c>
      <c r="F126" s="25">
        <v>0.00018004130104062427</v>
      </c>
      <c r="G126" s="25">
        <v>0.11659192825112097</v>
      </c>
    </row>
    <row r="127" spans="1:7" ht="11.25">
      <c r="A127" s="23" t="s">
        <v>55</v>
      </c>
      <c r="B127" s="24">
        <v>12435</v>
      </c>
      <c r="C127" s="25">
        <v>0.009049948291208195</v>
      </c>
      <c r="D127" s="25"/>
      <c r="E127" s="24">
        <v>12754</v>
      </c>
      <c r="F127" s="25">
        <v>0.009221874511936233</v>
      </c>
      <c r="G127" s="25">
        <v>0.025653397667873</v>
      </c>
    </row>
    <row r="128" spans="1:7" ht="11.25">
      <c r="A128" s="23" t="s">
        <v>56</v>
      </c>
      <c r="B128" s="24">
        <v>2614</v>
      </c>
      <c r="C128" s="25">
        <v>0.00190241775900428</v>
      </c>
      <c r="D128" s="25"/>
      <c r="E128" s="24">
        <v>2784</v>
      </c>
      <c r="F128" s="25">
        <v>0.0020129918959722807</v>
      </c>
      <c r="G128" s="25">
        <v>0.06503442999234887</v>
      </c>
    </row>
    <row r="129" spans="1:7" ht="11.25">
      <c r="A129" s="23" t="s">
        <v>57</v>
      </c>
      <c r="B129" s="24">
        <v>45563</v>
      </c>
      <c r="C129" s="25">
        <v>0.03315985476415914</v>
      </c>
      <c r="D129" s="25"/>
      <c r="E129" s="24">
        <v>45444</v>
      </c>
      <c r="F129" s="25">
        <v>0.03285862202606478</v>
      </c>
      <c r="G129" s="25">
        <v>-0.0026117683207865783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33177</v>
      </c>
      <c r="C131" s="25">
        <v>0.024145567708678272</v>
      </c>
      <c r="D131" s="25"/>
      <c r="E131" s="24">
        <v>32854</v>
      </c>
      <c r="F131" s="25">
        <v>0.023755328933287828</v>
      </c>
      <c r="G131" s="25">
        <v>-0.009735660246556366</v>
      </c>
    </row>
    <row r="132" spans="1:7" ht="11.25">
      <c r="A132" s="18" t="s">
        <v>60</v>
      </c>
      <c r="B132" s="24">
        <v>12386</v>
      </c>
      <c r="C132" s="25">
        <v>0.009014287055480878</v>
      </c>
      <c r="D132" s="25"/>
      <c r="E132" s="24">
        <v>12590</v>
      </c>
      <c r="F132" s="25">
        <v>0.009103293092776946</v>
      </c>
      <c r="G132" s="25">
        <v>0.016470208299693256</v>
      </c>
    </row>
    <row r="133" spans="1:7" ht="11.25">
      <c r="A133" s="18" t="s">
        <v>61</v>
      </c>
      <c r="B133" s="24">
        <v>45563</v>
      </c>
      <c r="C133" s="25">
        <v>0.03315985476415915</v>
      </c>
      <c r="D133" s="25"/>
      <c r="E133" s="24">
        <v>45444</v>
      </c>
      <c r="F133" s="25">
        <v>0.03285862202606477</v>
      </c>
      <c r="G133" s="25">
        <v>-0.0026117683207865783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11611</v>
      </c>
      <c r="C135" s="25">
        <v>0.008450257306732477</v>
      </c>
      <c r="D135" s="25"/>
      <c r="E135" s="24">
        <v>11369</v>
      </c>
      <c r="F135" s="25">
        <v>0.008220439965987378</v>
      </c>
      <c r="G135" s="25">
        <v>-0.020842304711049864</v>
      </c>
    </row>
    <row r="136" spans="1:7" ht="11.25">
      <c r="A136" s="18" t="s">
        <v>64</v>
      </c>
      <c r="B136" s="24">
        <v>21287</v>
      </c>
      <c r="C136" s="25">
        <v>0.015492259692396369</v>
      </c>
      <c r="D136" s="25"/>
      <c r="E136" s="24">
        <v>20578</v>
      </c>
      <c r="F136" s="25">
        <v>0.014879075874754883</v>
      </c>
      <c r="G136" s="25">
        <v>-0.033306713017334566</v>
      </c>
    </row>
    <row r="137" spans="1:7" ht="11.25">
      <c r="A137" s="18" t="s">
        <v>65</v>
      </c>
      <c r="B137" s="24">
        <v>12665</v>
      </c>
      <c r="C137" s="25">
        <v>0.0092173377650303</v>
      </c>
      <c r="D137" s="25"/>
      <c r="E137" s="24">
        <v>13497</v>
      </c>
      <c r="F137" s="25">
        <v>0.009759106185322513</v>
      </c>
      <c r="G137" s="25">
        <v>0.06569285432293714</v>
      </c>
    </row>
    <row r="138" spans="1:7" ht="11.25">
      <c r="A138" s="18" t="s">
        <v>61</v>
      </c>
      <c r="B138" s="24">
        <v>45563</v>
      </c>
      <c r="C138" s="25">
        <v>0.03315985476415915</v>
      </c>
      <c r="D138" s="25"/>
      <c r="E138" s="24">
        <v>45444</v>
      </c>
      <c r="F138" s="25">
        <v>0.03285862202606477</v>
      </c>
      <c r="G138" s="25">
        <v>-0.0026117683207865783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14850</v>
      </c>
      <c r="C140" s="25">
        <v>0.010807537766340306</v>
      </c>
      <c r="D140" s="25"/>
      <c r="E140" s="24">
        <v>14054</v>
      </c>
      <c r="F140" s="25">
        <v>0.010161849176003749</v>
      </c>
      <c r="G140" s="25">
        <v>-0.05360269360269365</v>
      </c>
    </row>
    <row r="141" spans="1:7" ht="11.25">
      <c r="A141" s="23" t="s">
        <v>99</v>
      </c>
      <c r="B141" s="24">
        <v>13450</v>
      </c>
      <c r="C141" s="25">
        <v>0.009788645316988358</v>
      </c>
      <c r="D141" s="25"/>
      <c r="E141" s="24">
        <v>13915</v>
      </c>
      <c r="F141" s="25">
        <v>0.010061344192691914</v>
      </c>
      <c r="G141" s="25">
        <v>0.034572490706319625</v>
      </c>
    </row>
    <row r="142" spans="1:7" ht="11.25">
      <c r="A142" s="23" t="s">
        <v>87</v>
      </c>
      <c r="B142" s="24">
        <v>12168</v>
      </c>
      <c r="C142" s="25">
        <v>0.008855630945510359</v>
      </c>
      <c r="D142" s="25"/>
      <c r="E142" s="24">
        <v>12441</v>
      </c>
      <c r="F142" s="25">
        <v>0.00899555753512613</v>
      </c>
      <c r="G142" s="25">
        <v>0.022435897435897356</v>
      </c>
    </row>
    <row r="143" spans="1:7" ht="11.25">
      <c r="A143" s="23" t="s">
        <v>88</v>
      </c>
      <c r="B143" s="24">
        <v>1681</v>
      </c>
      <c r="C143" s="25">
        <v>0.0012233987195433033</v>
      </c>
      <c r="D143" s="25"/>
      <c r="E143" s="24">
        <v>1587</v>
      </c>
      <c r="F143" s="25">
        <v>0.0011474921475962678</v>
      </c>
      <c r="G143" s="25">
        <v>-0.05591909577632359</v>
      </c>
    </row>
    <row r="144" spans="1:7" ht="11.25">
      <c r="A144" s="23" t="s">
        <v>89</v>
      </c>
      <c r="B144" s="24">
        <v>2054</v>
      </c>
      <c r="C144" s="25">
        <v>0.001494860779263501</v>
      </c>
      <c r="D144" s="25"/>
      <c r="E144" s="24">
        <v>2087</v>
      </c>
      <c r="F144" s="25">
        <v>0.0015090208645453125</v>
      </c>
      <c r="G144" s="25">
        <v>0.01606621226874383</v>
      </c>
    </row>
    <row r="145" spans="1:7" ht="11.25">
      <c r="A145" s="23" t="s">
        <v>90</v>
      </c>
      <c r="B145" s="24">
        <v>1360</v>
      </c>
      <c r="C145" s="25">
        <v>0.000989781236513321</v>
      </c>
      <c r="D145" s="25"/>
      <c r="E145" s="24">
        <v>1360</v>
      </c>
      <c r="F145" s="25">
        <v>0.0009833581101014017</v>
      </c>
      <c r="G145" s="25">
        <v>0</v>
      </c>
    </row>
    <row r="146" spans="1:7" ht="11.25">
      <c r="A146" s="22" t="s">
        <v>61</v>
      </c>
      <c r="B146" s="24">
        <v>45563</v>
      </c>
      <c r="C146" s="25">
        <v>0.000989781236513321</v>
      </c>
      <c r="D146" s="25"/>
      <c r="E146" s="24">
        <v>45444</v>
      </c>
      <c r="F146" s="25">
        <v>0.0009833581101014017</v>
      </c>
      <c r="G146" s="25">
        <v>-0.0026117683207865783</v>
      </c>
    </row>
    <row r="147" spans="1:7" ht="11.25">
      <c r="A147" s="22" t="s">
        <v>69</v>
      </c>
      <c r="G147" s="20"/>
    </row>
    <row r="148" spans="1:7" ht="11.25">
      <c r="A148" s="23" t="s">
        <v>79</v>
      </c>
      <c r="B148" s="18">
        <v>213</v>
      </c>
      <c r="E148" s="18">
        <v>175</v>
      </c>
      <c r="G148" s="25">
        <v>-0.17840375586854462</v>
      </c>
    </row>
    <row r="149" spans="1:7" ht="11.25">
      <c r="A149" s="23" t="s">
        <v>70</v>
      </c>
      <c r="B149" s="18">
        <v>172</v>
      </c>
      <c r="C149" s="27">
        <v>0.007936874163628812</v>
      </c>
      <c r="E149" s="18">
        <v>92</v>
      </c>
      <c r="F149" s="27">
        <v>0.004295051353874884</v>
      </c>
      <c r="G149" s="25">
        <v>-0.4651162790697675</v>
      </c>
    </row>
    <row r="150" spans="1:7" ht="11.25">
      <c r="A150" s="23" t="s">
        <v>71</v>
      </c>
      <c r="B150" s="18">
        <v>90</v>
      </c>
      <c r="C150" s="27">
        <v>0.004153015550736007</v>
      </c>
      <c r="E150" s="18">
        <v>20</v>
      </c>
      <c r="F150" s="27">
        <v>0.0009337068160597573</v>
      </c>
      <c r="G150" s="25">
        <v>-0.7777777777777778</v>
      </c>
    </row>
    <row r="151" spans="1:7" ht="11.25">
      <c r="A151" s="23" t="s">
        <v>72</v>
      </c>
      <c r="B151" s="18">
        <v>0</v>
      </c>
      <c r="C151" s="27">
        <v>0</v>
      </c>
      <c r="E151" s="18">
        <v>0</v>
      </c>
      <c r="F151" s="27">
        <v>0</v>
      </c>
      <c r="G151" s="25">
        <v>0</v>
      </c>
    </row>
    <row r="152" spans="1:7" ht="12" thickBot="1">
      <c r="A152" s="28" t="s">
        <v>73</v>
      </c>
      <c r="B152" s="29">
        <v>262</v>
      </c>
      <c r="C152" s="30">
        <v>0.012089889714364819</v>
      </c>
      <c r="D152" s="29"/>
      <c r="E152" s="29">
        <v>112</v>
      </c>
      <c r="F152" s="30">
        <v>0.005228758169934641</v>
      </c>
      <c r="G152" s="31">
        <v>-0.5725190839694656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54:G54"/>
    <mergeCell ref="A56:G56"/>
    <mergeCell ref="A57:G57"/>
    <mergeCell ref="A2:G2"/>
    <mergeCell ref="A3:G3"/>
    <mergeCell ref="A4:G4"/>
    <mergeCell ref="B6:C6"/>
    <mergeCell ref="E6:F6"/>
    <mergeCell ref="A53:G53"/>
    <mergeCell ref="B59:C59"/>
    <mergeCell ref="E59:F59"/>
    <mergeCell ref="A105:G105"/>
    <mergeCell ref="A107:G107"/>
    <mergeCell ref="A108:G108"/>
    <mergeCell ref="B110:C110"/>
    <mergeCell ref="E110:F110"/>
    <mergeCell ref="A104:G104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3" sqref="A3:G3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91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140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7" t="s">
        <v>136</v>
      </c>
      <c r="C6" s="95"/>
      <c r="D6" s="49"/>
      <c r="E6" s="97" t="s">
        <v>141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92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1380492</v>
      </c>
      <c r="C10" s="25">
        <v>0.49896970562243265</v>
      </c>
      <c r="D10" s="25"/>
      <c r="E10" s="24">
        <v>1383016</v>
      </c>
      <c r="F10" s="25">
        <v>0.49963241496683425</v>
      </c>
      <c r="G10" s="25">
        <v>0.0018283336665478878</v>
      </c>
      <c r="H10" s="26"/>
      <c r="I10" s="26"/>
    </row>
    <row r="11" spans="1:9" ht="11.25">
      <c r="A11" s="23" t="s">
        <v>44</v>
      </c>
      <c r="B11" s="24">
        <v>1386193</v>
      </c>
      <c r="C11" s="25">
        <v>0.5010302943775674</v>
      </c>
      <c r="D11" s="25"/>
      <c r="E11" s="24">
        <v>1385051</v>
      </c>
      <c r="F11" s="25">
        <v>0.5003675850331657</v>
      </c>
      <c r="G11" s="25">
        <v>-0.0008238391046556659</v>
      </c>
      <c r="H11" s="26"/>
      <c r="I11" s="26"/>
    </row>
    <row r="12" spans="1:9" ht="11.25">
      <c r="A12" s="23" t="s">
        <v>45</v>
      </c>
      <c r="B12" s="24">
        <v>2766685</v>
      </c>
      <c r="C12" s="25">
        <v>1</v>
      </c>
      <c r="D12" s="25"/>
      <c r="E12" s="24">
        <v>2768067</v>
      </c>
      <c r="F12" s="25">
        <v>1</v>
      </c>
      <c r="G12" s="25">
        <v>0.0004995147622515184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1583322</v>
      </c>
      <c r="C14" s="25">
        <v>0.5722812680156939</v>
      </c>
      <c r="D14" s="25"/>
      <c r="E14" s="24">
        <v>1583628</v>
      </c>
      <c r="F14" s="25">
        <v>0.5721060942527764</v>
      </c>
      <c r="G14" s="25">
        <v>0.00019326454126189496</v>
      </c>
      <c r="H14" s="26"/>
      <c r="I14" s="26"/>
    </row>
    <row r="15" spans="1:9" ht="11.25">
      <c r="A15" s="23" t="s">
        <v>49</v>
      </c>
      <c r="B15" s="24">
        <v>200804</v>
      </c>
      <c r="C15" s="25">
        <v>0.0725792780891211</v>
      </c>
      <c r="D15" s="25"/>
      <c r="E15" s="24">
        <v>201065</v>
      </c>
      <c r="F15" s="25">
        <v>0.07263733139407391</v>
      </c>
      <c r="G15" s="25">
        <v>0.0012997749048824225</v>
      </c>
      <c r="H15" s="26"/>
      <c r="I15" s="26"/>
    </row>
    <row r="16" spans="1:9" ht="11.25">
      <c r="A16" s="23" t="s">
        <v>48</v>
      </c>
      <c r="B16" s="24">
        <v>192451</v>
      </c>
      <c r="C16" s="25">
        <v>0.06956014146894207</v>
      </c>
      <c r="D16" s="25"/>
      <c r="E16" s="24">
        <v>192652</v>
      </c>
      <c r="F16" s="25">
        <v>0.06959802634835068</v>
      </c>
      <c r="G16" s="25">
        <v>0.001044421696951403</v>
      </c>
      <c r="H16" s="26"/>
      <c r="I16" s="26"/>
    </row>
    <row r="17" spans="1:9" ht="11.25">
      <c r="A17" s="23" t="s">
        <v>76</v>
      </c>
      <c r="B17" s="24">
        <v>169998</v>
      </c>
      <c r="C17" s="25">
        <v>0.06144465307760009</v>
      </c>
      <c r="D17" s="25"/>
      <c r="E17" s="24">
        <v>170035</v>
      </c>
      <c r="F17" s="25">
        <v>0.06142734261851321</v>
      </c>
      <c r="G17" s="25">
        <v>0.00021764961940728966</v>
      </c>
      <c r="H17" s="26"/>
      <c r="I17" s="26"/>
    </row>
    <row r="18" spans="1:9" ht="11.25">
      <c r="A18" s="23" t="s">
        <v>50</v>
      </c>
      <c r="B18" s="24">
        <v>620110</v>
      </c>
      <c r="C18" s="25">
        <v>0.22413465934864288</v>
      </c>
      <c r="D18" s="25"/>
      <c r="E18" s="24">
        <v>620687</v>
      </c>
      <c r="F18" s="25">
        <v>0.2242312053862858</v>
      </c>
      <c r="G18" s="25">
        <v>0.0009304800761156251</v>
      </c>
      <c r="H18" s="26"/>
      <c r="I18" s="26"/>
    </row>
    <row r="19" spans="1:7" ht="11.25">
      <c r="A19" s="23" t="s">
        <v>51</v>
      </c>
      <c r="B19" s="24">
        <v>2766685</v>
      </c>
      <c r="C19" s="25">
        <v>1</v>
      </c>
      <c r="D19" s="25"/>
      <c r="E19" s="24">
        <v>2768067</v>
      </c>
      <c r="F19" s="25">
        <v>1</v>
      </c>
      <c r="G19" s="25">
        <v>0.0004995147622515184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1171502</v>
      </c>
      <c r="C21" s="25">
        <v>0.8486119441474489</v>
      </c>
      <c r="D21" s="25"/>
      <c r="E21" s="24">
        <v>1171765</v>
      </c>
      <c r="F21" s="25">
        <v>0.8472533940315947</v>
      </c>
      <c r="G21" s="25">
        <v>0.0002244981229224674</v>
      </c>
      <c r="H21" s="26"/>
      <c r="I21" s="26"/>
    </row>
    <row r="22" spans="1:9" ht="11.25">
      <c r="A22" s="23" t="s">
        <v>54</v>
      </c>
      <c r="B22" s="24">
        <v>48935</v>
      </c>
      <c r="C22" s="25">
        <v>0.035447507120649736</v>
      </c>
      <c r="D22" s="25"/>
      <c r="E22" s="24">
        <v>48959</v>
      </c>
      <c r="F22" s="25">
        <v>0.035400168906216556</v>
      </c>
      <c r="G22" s="25">
        <v>0.0004904465106774225</v>
      </c>
      <c r="H22" s="26"/>
      <c r="I22" s="26"/>
    </row>
    <row r="23" spans="1:9" ht="11.25">
      <c r="A23" s="23" t="s">
        <v>55</v>
      </c>
      <c r="B23" s="24">
        <v>91585</v>
      </c>
      <c r="C23" s="25">
        <v>0.0663422895605335</v>
      </c>
      <c r="D23" s="25"/>
      <c r="E23" s="24">
        <v>91860</v>
      </c>
      <c r="F23" s="25">
        <v>0.0664200558778785</v>
      </c>
      <c r="G23" s="25">
        <v>0.003002675110552966</v>
      </c>
      <c r="H23" s="26"/>
      <c r="I23" s="26"/>
    </row>
    <row r="24" spans="1:9" ht="11.25">
      <c r="A24" s="23" t="s">
        <v>56</v>
      </c>
      <c r="B24" s="24">
        <v>68470</v>
      </c>
      <c r="C24" s="25">
        <v>0.04959825917136789</v>
      </c>
      <c r="D24" s="25"/>
      <c r="E24" s="24">
        <v>70432</v>
      </c>
      <c r="F24" s="25">
        <v>0.050926381184310233</v>
      </c>
      <c r="G24" s="25">
        <v>0.028654885351248716</v>
      </c>
      <c r="H24" s="24"/>
      <c r="I24" s="26"/>
    </row>
    <row r="25" spans="1:9" ht="11.25">
      <c r="A25" s="23" t="s">
        <v>57</v>
      </c>
      <c r="B25" s="24">
        <v>1380492</v>
      </c>
      <c r="C25" s="25">
        <v>0.9999999999999999</v>
      </c>
      <c r="D25" s="25"/>
      <c r="E25" s="24">
        <v>1383016</v>
      </c>
      <c r="F25" s="25">
        <v>1</v>
      </c>
      <c r="G25" s="25">
        <v>0.0018283336665478878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896852</v>
      </c>
      <c r="C27" s="25">
        <v>0.6496611353053838</v>
      </c>
      <c r="D27" s="25"/>
      <c r="E27" s="24">
        <v>897893</v>
      </c>
      <c r="F27" s="25">
        <v>0.6492282084950571</v>
      </c>
      <c r="G27" s="25">
        <v>0.001160726630480946</v>
      </c>
      <c r="H27" s="26"/>
      <c r="I27" s="26"/>
    </row>
    <row r="28" spans="1:9" ht="11.25">
      <c r="A28" s="18" t="s">
        <v>60</v>
      </c>
      <c r="B28" s="24">
        <v>483640</v>
      </c>
      <c r="C28" s="25">
        <v>0.3503388646946161</v>
      </c>
      <c r="D28" s="25"/>
      <c r="E28" s="24">
        <v>485123</v>
      </c>
      <c r="F28" s="25">
        <v>0.3507717915049428</v>
      </c>
      <c r="G28" s="25">
        <v>0.0030663303283433585</v>
      </c>
      <c r="H28" s="26"/>
      <c r="I28" s="26"/>
    </row>
    <row r="29" spans="1:9" ht="11.25">
      <c r="A29" s="18" t="s">
        <v>61</v>
      </c>
      <c r="B29" s="24">
        <v>1380492</v>
      </c>
      <c r="C29" s="25">
        <v>1</v>
      </c>
      <c r="D29" s="25"/>
      <c r="E29" s="24">
        <v>1383016</v>
      </c>
      <c r="F29" s="25">
        <v>1</v>
      </c>
      <c r="G29" s="25">
        <v>0.0018283336665478878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689087</v>
      </c>
      <c r="C31" s="25">
        <v>0.49916044424741324</v>
      </c>
      <c r="D31" s="25"/>
      <c r="E31" s="24">
        <v>690149</v>
      </c>
      <c r="F31" s="25">
        <v>0.4990173649473325</v>
      </c>
      <c r="G31" s="25">
        <v>0.0015411696926512786</v>
      </c>
      <c r="H31" s="26"/>
      <c r="I31" s="26"/>
    </row>
    <row r="32" spans="1:9" ht="11.25">
      <c r="A32" s="18" t="s">
        <v>64</v>
      </c>
      <c r="B32" s="24">
        <v>547548</v>
      </c>
      <c r="C32" s="25">
        <v>0.3966325049330239</v>
      </c>
      <c r="D32" s="25"/>
      <c r="E32" s="24">
        <v>548419</v>
      </c>
      <c r="F32" s="25">
        <v>0.3965384348409563</v>
      </c>
      <c r="G32" s="25">
        <v>0.0015907281188132227</v>
      </c>
      <c r="H32" s="26"/>
      <c r="I32" s="26"/>
    </row>
    <row r="33" spans="1:9" ht="11.25">
      <c r="A33" s="18" t="s">
        <v>65</v>
      </c>
      <c r="B33" s="24">
        <v>143857</v>
      </c>
      <c r="C33" s="25">
        <v>0.10420705081956289</v>
      </c>
      <c r="D33" s="25"/>
      <c r="E33" s="24">
        <v>144448</v>
      </c>
      <c r="F33" s="25">
        <v>0.10444420021171122</v>
      </c>
      <c r="G33" s="25">
        <v>0.0041082463835615535</v>
      </c>
      <c r="H33" s="26"/>
      <c r="I33" s="26"/>
    </row>
    <row r="34" spans="1:9" ht="11.25">
      <c r="A34" s="18" t="s">
        <v>61</v>
      </c>
      <c r="B34" s="24">
        <v>1380492</v>
      </c>
      <c r="C34" s="25">
        <v>1</v>
      </c>
      <c r="D34" s="25"/>
      <c r="E34" s="24">
        <v>1383016</v>
      </c>
      <c r="F34" s="25">
        <v>1</v>
      </c>
      <c r="G34" s="25">
        <v>0.0018283336665478878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306733</v>
      </c>
      <c r="C36" s="25">
        <v>0.2221910739069839</v>
      </c>
      <c r="D36" s="25"/>
      <c r="E36" s="24">
        <v>306829</v>
      </c>
      <c r="F36" s="25">
        <v>0.22185498938551687</v>
      </c>
      <c r="G36" s="25">
        <v>0.00031297578023892214</v>
      </c>
      <c r="H36" s="26"/>
      <c r="I36" s="26"/>
    </row>
    <row r="37" spans="1:9" ht="11.25">
      <c r="A37" s="23" t="s">
        <v>103</v>
      </c>
      <c r="B37" s="24">
        <v>293542</v>
      </c>
      <c r="C37" s="25">
        <v>0.21263578492305643</v>
      </c>
      <c r="D37" s="25"/>
      <c r="E37" s="24">
        <v>293915</v>
      </c>
      <c r="F37" s="25">
        <v>0.21251742568415694</v>
      </c>
      <c r="G37" s="25">
        <v>0.0012706869885741323</v>
      </c>
      <c r="H37" s="26"/>
      <c r="I37" s="26"/>
    </row>
    <row r="38" spans="1:9" ht="11.25">
      <c r="A38" s="23" t="s">
        <v>114</v>
      </c>
      <c r="B38" s="24">
        <v>274967</v>
      </c>
      <c r="C38" s="25">
        <v>0.19918043711951972</v>
      </c>
      <c r="D38" s="25"/>
      <c r="E38" s="24">
        <v>273358</v>
      </c>
      <c r="F38" s="25">
        <v>0.19765353401551392</v>
      </c>
      <c r="G38" s="25">
        <v>-0.005851611284263147</v>
      </c>
      <c r="H38" s="26"/>
      <c r="I38" s="26"/>
    </row>
    <row r="39" spans="1:9" ht="11.25">
      <c r="A39" s="23" t="s">
        <v>105</v>
      </c>
      <c r="B39" s="24">
        <v>214340</v>
      </c>
      <c r="C39" s="25">
        <v>0.15526348577173935</v>
      </c>
      <c r="D39" s="25"/>
      <c r="E39" s="24">
        <v>216319</v>
      </c>
      <c r="F39" s="25">
        <v>0.1564110610434008</v>
      </c>
      <c r="G39" s="25">
        <v>0.009232994308108644</v>
      </c>
      <c r="H39" s="26"/>
      <c r="I39" s="26"/>
    </row>
    <row r="40" spans="1:9" ht="11.25">
      <c r="A40" s="23" t="s">
        <v>108</v>
      </c>
      <c r="B40" s="24">
        <v>164504</v>
      </c>
      <c r="C40" s="25">
        <v>0.11916331278993286</v>
      </c>
      <c r="D40" s="25"/>
      <c r="E40" s="24">
        <v>166214</v>
      </c>
      <c r="F40" s="25">
        <v>0.12018226831793703</v>
      </c>
      <c r="G40" s="25">
        <v>0.010394884014978345</v>
      </c>
      <c r="H40" s="26"/>
      <c r="I40" s="26"/>
    </row>
    <row r="41" spans="1:9" ht="11.25">
      <c r="A41" s="23" t="s">
        <v>115</v>
      </c>
      <c r="B41" s="24">
        <v>69721</v>
      </c>
      <c r="C41" s="25">
        <v>0.0505044578309762</v>
      </c>
      <c r="D41" s="25"/>
      <c r="E41" s="24">
        <v>69503</v>
      </c>
      <c r="F41" s="25">
        <v>0.05025466082821891</v>
      </c>
      <c r="G41" s="25">
        <v>-0.003126748038611016</v>
      </c>
      <c r="H41" s="23"/>
      <c r="I41" s="26"/>
    </row>
    <row r="42" spans="1:9" ht="11.25">
      <c r="A42" s="23" t="s">
        <v>98</v>
      </c>
      <c r="B42" s="24">
        <v>14119</v>
      </c>
      <c r="C42" s="25">
        <v>0.010227513089536195</v>
      </c>
      <c r="D42" s="25"/>
      <c r="E42" s="24">
        <v>14054</v>
      </c>
      <c r="F42" s="25">
        <v>0.010161849176003749</v>
      </c>
      <c r="G42" s="25">
        <v>-0.004603725476308496</v>
      </c>
      <c r="H42" s="26"/>
      <c r="I42" s="26"/>
    </row>
    <row r="43" spans="1:9" ht="11.25">
      <c r="A43" s="23" t="s">
        <v>67</v>
      </c>
      <c r="B43" s="24">
        <v>1337926</v>
      </c>
      <c r="C43" s="25">
        <v>0.9691660654317447</v>
      </c>
      <c r="D43" s="25"/>
      <c r="E43" s="24">
        <v>1340192</v>
      </c>
      <c r="F43" s="25">
        <v>0.9690357884507481</v>
      </c>
      <c r="G43" s="25">
        <v>0.0016936661668882635</v>
      </c>
      <c r="H43" s="26"/>
      <c r="I43" s="26"/>
    </row>
    <row r="44" spans="1:9" ht="11.25">
      <c r="A44" s="23" t="s">
        <v>68</v>
      </c>
      <c r="B44" s="24">
        <v>42566</v>
      </c>
      <c r="C44" s="25">
        <v>0.030833934568255377</v>
      </c>
      <c r="D44" s="25"/>
      <c r="E44" s="24">
        <v>42824</v>
      </c>
      <c r="F44" s="25">
        <v>0.03096421154925178</v>
      </c>
      <c r="G44" s="25">
        <v>0.006061175586148604</v>
      </c>
      <c r="H44" s="26"/>
      <c r="I44" s="26"/>
    </row>
    <row r="45" spans="1:9" ht="11.25">
      <c r="A45" s="22" t="s">
        <v>61</v>
      </c>
      <c r="B45" s="24">
        <v>1380492</v>
      </c>
      <c r="C45" s="25">
        <v>1</v>
      </c>
      <c r="D45" s="25"/>
      <c r="E45" s="24">
        <v>1383016</v>
      </c>
      <c r="F45" s="25">
        <v>0.9999999999999999</v>
      </c>
      <c r="G45" s="25">
        <v>0.0018283336665478878</v>
      </c>
      <c r="H45" s="26"/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22078</v>
      </c>
      <c r="E47" s="18">
        <v>23092</v>
      </c>
      <c r="G47" s="25">
        <v>0.04592807319503578</v>
      </c>
    </row>
    <row r="48" spans="1:7" ht="11.25">
      <c r="A48" s="23" t="s">
        <v>70</v>
      </c>
      <c r="B48" s="18">
        <v>13464</v>
      </c>
      <c r="C48" s="27">
        <v>0.642673031026253</v>
      </c>
      <c r="E48" s="18">
        <v>14007</v>
      </c>
      <c r="F48" s="27">
        <v>0.653921568627451</v>
      </c>
      <c r="G48" s="25">
        <v>0.0403297682709447</v>
      </c>
    </row>
    <row r="49" spans="1:7" ht="11.25">
      <c r="A49" s="23" t="s">
        <v>71</v>
      </c>
      <c r="B49" s="18">
        <v>6761</v>
      </c>
      <c r="C49" s="27">
        <v>0.32272076372315034</v>
      </c>
      <c r="E49" s="18">
        <v>6728</v>
      </c>
      <c r="F49" s="27">
        <v>0.31409897292250233</v>
      </c>
      <c r="G49" s="25">
        <v>-0.004880934772962586</v>
      </c>
    </row>
    <row r="50" spans="1:7" ht="11.25">
      <c r="A50" s="23" t="s">
        <v>72</v>
      </c>
      <c r="B50" s="18">
        <v>725</v>
      </c>
      <c r="C50" s="27">
        <v>0.034606205250596656</v>
      </c>
      <c r="E50" s="18">
        <v>685</v>
      </c>
      <c r="F50" s="27">
        <v>0.03197945845004668</v>
      </c>
      <c r="G50" s="25">
        <v>-0.05517241379310345</v>
      </c>
    </row>
    <row r="51" spans="1:7" ht="12" thickBot="1">
      <c r="A51" s="28" t="s">
        <v>73</v>
      </c>
      <c r="B51" s="29">
        <v>20950</v>
      </c>
      <c r="C51" s="30">
        <v>1</v>
      </c>
      <c r="D51" s="29"/>
      <c r="E51" s="29">
        <v>21420</v>
      </c>
      <c r="F51" s="30">
        <v>1</v>
      </c>
      <c r="G51" s="31">
        <v>0.022434367541766198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 t="s">
        <v>75</v>
      </c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140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136</v>
      </c>
      <c r="C59" s="95"/>
      <c r="D59" s="49"/>
      <c r="E59" s="95" t="s">
        <v>141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92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1335047</v>
      </c>
      <c r="C63" s="25">
        <v>0.48254391085360276</v>
      </c>
      <c r="D63" s="25"/>
      <c r="E63" s="24">
        <v>1337572</v>
      </c>
      <c r="F63" s="25">
        <v>0.4832151822914691</v>
      </c>
      <c r="G63" s="25">
        <v>0.0018913191820213449</v>
      </c>
    </row>
    <row r="64" spans="1:7" ht="11.25">
      <c r="A64" s="23" t="s">
        <v>44</v>
      </c>
      <c r="B64" s="24">
        <v>1318392</v>
      </c>
      <c r="C64" s="25">
        <v>0.476524071226034</v>
      </c>
      <c r="D64" s="25"/>
      <c r="E64" s="24">
        <v>1317267</v>
      </c>
      <c r="F64" s="25">
        <v>0.47587973846008785</v>
      </c>
      <c r="G64" s="25">
        <v>-0.0008533122167003748</v>
      </c>
    </row>
    <row r="65" spans="1:7" ht="11.25">
      <c r="A65" s="23" t="s">
        <v>45</v>
      </c>
      <c r="B65" s="24">
        <v>2653439</v>
      </c>
      <c r="C65" s="25">
        <v>0.9590679820796368</v>
      </c>
      <c r="D65" s="25"/>
      <c r="E65" s="24">
        <v>2654839</v>
      </c>
      <c r="F65" s="25">
        <v>0.9590949207515569</v>
      </c>
      <c r="G65" s="25">
        <v>0.0005276171790646877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1564861</v>
      </c>
      <c r="C67" s="25">
        <v>0.5656086616293506</v>
      </c>
      <c r="D67" s="25"/>
      <c r="E67" s="24">
        <v>1565059</v>
      </c>
      <c r="F67" s="25">
        <v>0.565397802871101</v>
      </c>
      <c r="G67" s="25">
        <v>0.00012652880990704496</v>
      </c>
    </row>
    <row r="68" spans="1:7" ht="11.25">
      <c r="A68" s="23" t="s">
        <v>48</v>
      </c>
      <c r="B68" s="24">
        <v>190436</v>
      </c>
      <c r="C68" s="25">
        <v>0.0688318330420702</v>
      </c>
      <c r="D68" s="25"/>
      <c r="E68" s="24">
        <v>190629</v>
      </c>
      <c r="F68" s="25">
        <v>0.06886719143720148</v>
      </c>
      <c r="G68" s="25">
        <v>0.001013463840870532</v>
      </c>
    </row>
    <row r="69" spans="1:7" ht="11.25">
      <c r="A69" s="23" t="s">
        <v>49</v>
      </c>
      <c r="B69" s="24">
        <v>191961</v>
      </c>
      <c r="C69" s="25">
        <v>0.06938303420880947</v>
      </c>
      <c r="D69" s="25"/>
      <c r="E69" s="24">
        <v>192234</v>
      </c>
      <c r="F69" s="25">
        <v>0.06944701844283394</v>
      </c>
      <c r="G69" s="25">
        <v>0.00142216387703753</v>
      </c>
    </row>
    <row r="70" spans="1:7" ht="11.25">
      <c r="A70" s="23" t="s">
        <v>76</v>
      </c>
      <c r="B70" s="24">
        <v>131446</v>
      </c>
      <c r="C70" s="25">
        <v>0.047510287582431684</v>
      </c>
      <c r="D70" s="25"/>
      <c r="E70" s="24">
        <v>131544</v>
      </c>
      <c r="F70" s="25">
        <v>0.04752197110835829</v>
      </c>
      <c r="G70" s="25">
        <v>0.0007455533070614973</v>
      </c>
    </row>
    <row r="71" spans="1:7" ht="11.25">
      <c r="A71" s="23" t="s">
        <v>50</v>
      </c>
      <c r="B71" s="24">
        <v>574735</v>
      </c>
      <c r="C71" s="25">
        <v>0.20773416561697483</v>
      </c>
      <c r="D71" s="25"/>
      <c r="E71" s="24">
        <v>575373</v>
      </c>
      <c r="F71" s="25">
        <v>0.20786093689206223</v>
      </c>
      <c r="G71" s="25">
        <v>0.0011100768180116738</v>
      </c>
    </row>
    <row r="72" spans="1:7" ht="11.25">
      <c r="A72" s="23" t="s">
        <v>51</v>
      </c>
      <c r="B72" s="24">
        <v>2653439</v>
      </c>
      <c r="C72" s="25">
        <v>0.9590679820796368</v>
      </c>
      <c r="D72" s="25"/>
      <c r="E72" s="24">
        <v>2654839</v>
      </c>
      <c r="F72" s="25">
        <v>0.9590949207515569</v>
      </c>
      <c r="G72" s="25">
        <v>0.0005276171790646877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1141796</v>
      </c>
      <c r="C74" s="25">
        <v>0.8270935289737282</v>
      </c>
      <c r="D74" s="25"/>
      <c r="E74" s="24">
        <v>1142108</v>
      </c>
      <c r="F74" s="25">
        <v>0.825809679714479</v>
      </c>
      <c r="G74" s="25">
        <v>0.00027325371607545</v>
      </c>
    </row>
    <row r="75" spans="1:7" ht="11.25">
      <c r="A75" s="23" t="s">
        <v>54</v>
      </c>
      <c r="B75" s="24">
        <v>48689</v>
      </c>
      <c r="C75" s="25">
        <v>0.035269309782309494</v>
      </c>
      <c r="D75" s="25"/>
      <c r="E75" s="24">
        <v>48710</v>
      </c>
      <c r="F75" s="25">
        <v>0.035220127605175934</v>
      </c>
      <c r="G75" s="25">
        <v>0.000431308919879303</v>
      </c>
    </row>
    <row r="76" spans="1:7" ht="11.25">
      <c r="A76" s="23" t="s">
        <v>55</v>
      </c>
      <c r="B76" s="24">
        <v>78870</v>
      </c>
      <c r="C76" s="25">
        <v>0.057131805182500155</v>
      </c>
      <c r="D76" s="25"/>
      <c r="E76" s="24">
        <v>79106</v>
      </c>
      <c r="F76" s="25">
        <v>0.057198181365942256</v>
      </c>
      <c r="G76" s="25">
        <v>0.0029922657537719832</v>
      </c>
    </row>
    <row r="77" spans="1:7" ht="11.25">
      <c r="A77" s="23" t="s">
        <v>56</v>
      </c>
      <c r="B77" s="24">
        <v>65692</v>
      </c>
      <c r="C77" s="25">
        <v>0.0475859331310866</v>
      </c>
      <c r="D77" s="25"/>
      <c r="E77" s="24">
        <v>67648</v>
      </c>
      <c r="F77" s="25">
        <v>0.04891338928833795</v>
      </c>
      <c r="G77" s="25">
        <v>0.029775315106862266</v>
      </c>
    </row>
    <row r="78" spans="1:7" ht="11.25">
      <c r="A78" s="23" t="s">
        <v>57</v>
      </c>
      <c r="B78" s="24">
        <v>1335047</v>
      </c>
      <c r="C78" s="25">
        <v>0.9670805770696245</v>
      </c>
      <c r="D78" s="25"/>
      <c r="E78" s="24">
        <v>1337572</v>
      </c>
      <c r="F78" s="25">
        <v>0.9671413779739352</v>
      </c>
      <c r="G78" s="25">
        <v>0.0018913191820213449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863968</v>
      </c>
      <c r="C80" s="25">
        <v>0.625840642321723</v>
      </c>
      <c r="D80" s="25"/>
      <c r="E80" s="24">
        <v>865039</v>
      </c>
      <c r="F80" s="25">
        <v>0.6254728795617693</v>
      </c>
      <c r="G80" s="25">
        <v>0.0012396292455276736</v>
      </c>
    </row>
    <row r="81" spans="1:7" ht="11.25">
      <c r="A81" s="18" t="s">
        <v>60</v>
      </c>
      <c r="B81" s="24">
        <v>471079</v>
      </c>
      <c r="C81" s="25">
        <v>0.3412399347479015</v>
      </c>
      <c r="D81" s="25"/>
      <c r="E81" s="24">
        <v>472533</v>
      </c>
      <c r="F81" s="25">
        <v>0.3416684984121659</v>
      </c>
      <c r="G81" s="25">
        <v>0.0030865311338437174</v>
      </c>
    </row>
    <row r="82" spans="1:7" ht="11.25">
      <c r="A82" s="18" t="s">
        <v>61</v>
      </c>
      <c r="B82" s="24">
        <v>1335047</v>
      </c>
      <c r="C82" s="25">
        <v>0.9670805770696245</v>
      </c>
      <c r="D82" s="25"/>
      <c r="E82" s="24">
        <v>1337572</v>
      </c>
      <c r="F82" s="25">
        <v>0.9671413779739353</v>
      </c>
      <c r="G82" s="25">
        <v>0.0018913191820213449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677714</v>
      </c>
      <c r="C84" s="25">
        <v>0.49092207705658564</v>
      </c>
      <c r="D84" s="25"/>
      <c r="E84" s="24">
        <v>678780</v>
      </c>
      <c r="F84" s="25">
        <v>0.49079692498134514</v>
      </c>
      <c r="G84" s="25">
        <v>0.0015729348958410938</v>
      </c>
    </row>
    <row r="85" spans="1:7" ht="11.25">
      <c r="A85" s="18" t="s">
        <v>64</v>
      </c>
      <c r="B85" s="24">
        <v>526922</v>
      </c>
      <c r="C85" s="25">
        <v>0.381691454930561</v>
      </c>
      <c r="D85" s="25"/>
      <c r="E85" s="24">
        <v>527841</v>
      </c>
      <c r="F85" s="25">
        <v>0.3816593589662014</v>
      </c>
      <c r="G85" s="25">
        <v>0.0017440911558066485</v>
      </c>
    </row>
    <row r="86" spans="1:7" ht="11.25">
      <c r="A86" s="18" t="s">
        <v>65</v>
      </c>
      <c r="B86" s="24">
        <v>130411</v>
      </c>
      <c r="C86" s="25">
        <v>0.09446704508247784</v>
      </c>
      <c r="D86" s="25"/>
      <c r="E86" s="24">
        <v>130951</v>
      </c>
      <c r="F86" s="25">
        <v>0.09468509402638871</v>
      </c>
      <c r="G86" s="25">
        <v>0.004140754997661311</v>
      </c>
    </row>
    <row r="87" spans="1:7" ht="11.25">
      <c r="A87" s="18" t="s">
        <v>61</v>
      </c>
      <c r="B87" s="24">
        <v>1335047</v>
      </c>
      <c r="C87" s="25">
        <v>0.9670805770696245</v>
      </c>
      <c r="D87" s="25"/>
      <c r="E87" s="24">
        <v>1337572</v>
      </c>
      <c r="F87" s="25">
        <v>0.9671413779739352</v>
      </c>
      <c r="G87" s="25">
        <v>0.0018913191820213449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24">
        <v>306733</v>
      </c>
      <c r="C89" s="25">
        <v>0.2221910739069839</v>
      </c>
      <c r="D89" s="25"/>
      <c r="E89" s="24">
        <v>306829</v>
      </c>
      <c r="F89" s="25">
        <v>0.22185498938551687</v>
      </c>
      <c r="G89" s="25">
        <v>0.00031297578023892214</v>
      </c>
    </row>
    <row r="90" spans="1:7" ht="11.25">
      <c r="A90" s="23" t="s">
        <v>103</v>
      </c>
      <c r="B90" s="24">
        <v>293542</v>
      </c>
      <c r="C90" s="25">
        <v>0.21263578492305643</v>
      </c>
      <c r="D90" s="25"/>
      <c r="E90" s="24">
        <v>293915</v>
      </c>
      <c r="F90" s="25">
        <v>0.21251742568415694</v>
      </c>
      <c r="G90" s="25">
        <v>0.0012706869885741323</v>
      </c>
    </row>
    <row r="91" spans="1:7" ht="11.25">
      <c r="A91" s="23" t="s">
        <v>114</v>
      </c>
      <c r="B91" s="24">
        <v>274967</v>
      </c>
      <c r="C91" s="25">
        <v>0.19918043711951972</v>
      </c>
      <c r="D91" s="25"/>
      <c r="E91" s="24">
        <v>273358</v>
      </c>
      <c r="F91" s="25">
        <v>0.19765353401551392</v>
      </c>
      <c r="G91" s="25">
        <v>-0.005851611284263147</v>
      </c>
    </row>
    <row r="92" spans="1:7" ht="11.25">
      <c r="A92" s="23" t="s">
        <v>105</v>
      </c>
      <c r="B92" s="24">
        <v>214340</v>
      </c>
      <c r="C92" s="25">
        <v>0.15526348577173935</v>
      </c>
      <c r="D92" s="25"/>
      <c r="E92" s="24">
        <v>216319</v>
      </c>
      <c r="F92" s="25">
        <v>0.1564110610434008</v>
      </c>
      <c r="G92" s="25">
        <v>0.009232994308108644</v>
      </c>
    </row>
    <row r="93" spans="1:7" ht="11.25">
      <c r="A93" s="23" t="s">
        <v>108</v>
      </c>
      <c r="B93" s="24">
        <v>164504</v>
      </c>
      <c r="C93" s="25">
        <v>0.11916331278993286</v>
      </c>
      <c r="D93" s="25"/>
      <c r="E93" s="24">
        <v>166214</v>
      </c>
      <c r="F93" s="25">
        <v>0.12018226831793703</v>
      </c>
      <c r="G93" s="25">
        <v>0.010394884014978345</v>
      </c>
    </row>
    <row r="94" spans="1:7" ht="11.25">
      <c r="A94" s="23" t="s">
        <v>115</v>
      </c>
      <c r="B94" s="24">
        <v>69721</v>
      </c>
      <c r="C94" s="25">
        <v>0.0505044578309762</v>
      </c>
      <c r="D94" s="25"/>
      <c r="E94" s="24">
        <v>69503</v>
      </c>
      <c r="F94" s="25">
        <v>0.05025466082821891</v>
      </c>
      <c r="G94" s="25">
        <v>-0.003126748038611016</v>
      </c>
    </row>
    <row r="95" spans="1:7" ht="11.25">
      <c r="A95" s="23" t="s">
        <v>119</v>
      </c>
      <c r="B95" s="24">
        <v>11240</v>
      </c>
      <c r="C95" s="25">
        <v>0.008142024727416023</v>
      </c>
      <c r="D95" s="25"/>
      <c r="E95" s="24">
        <v>11434</v>
      </c>
      <c r="F95" s="25">
        <v>0.008267438699190754</v>
      </c>
      <c r="G95" s="25">
        <v>0.017259786476868433</v>
      </c>
    </row>
    <row r="96" spans="1:7" ht="11.25">
      <c r="A96" s="22" t="s">
        <v>61</v>
      </c>
      <c r="B96" s="24">
        <v>1335047</v>
      </c>
      <c r="C96" s="25">
        <v>0.9670805770696245</v>
      </c>
      <c r="D96" s="25"/>
      <c r="E96" s="24">
        <v>1337572</v>
      </c>
      <c r="F96" s="25">
        <v>0.9671413779739352</v>
      </c>
      <c r="G96" s="25">
        <v>0.0018913191820213449</v>
      </c>
    </row>
    <row r="97" spans="1:7" ht="11.25">
      <c r="A97" s="22" t="s">
        <v>69</v>
      </c>
      <c r="B97" s="24"/>
      <c r="G97" s="20"/>
    </row>
    <row r="98" spans="1:7" ht="11.25">
      <c r="A98" s="23" t="s">
        <v>79</v>
      </c>
      <c r="B98" s="24">
        <v>21854</v>
      </c>
      <c r="E98" s="18">
        <v>22917</v>
      </c>
      <c r="G98" s="25">
        <v>0.048640981056099486</v>
      </c>
    </row>
    <row r="99" spans="1:7" ht="11.25">
      <c r="A99" s="23" t="s">
        <v>70</v>
      </c>
      <c r="B99" s="24">
        <v>13315</v>
      </c>
      <c r="C99" s="27">
        <v>0.6355608591885441</v>
      </c>
      <c r="E99" s="18">
        <v>13915</v>
      </c>
      <c r="F99" s="27">
        <v>0.6496265172735761</v>
      </c>
      <c r="G99" s="25">
        <v>0.045061960195268425</v>
      </c>
    </row>
    <row r="100" spans="1:7" ht="11.25">
      <c r="A100" s="23" t="s">
        <v>71</v>
      </c>
      <c r="B100" s="24">
        <v>6721</v>
      </c>
      <c r="C100" s="27">
        <v>0.32081145584725534</v>
      </c>
      <c r="E100" s="18">
        <v>6708</v>
      </c>
      <c r="F100" s="27">
        <v>0.3131652661064426</v>
      </c>
      <c r="G100" s="25">
        <v>-0.0019342359767892114</v>
      </c>
    </row>
    <row r="101" spans="1:7" ht="11.25">
      <c r="A101" s="23" t="s">
        <v>72</v>
      </c>
      <c r="B101" s="24">
        <v>725</v>
      </c>
      <c r="C101" s="27">
        <v>0.034606205250596656</v>
      </c>
      <c r="E101" s="18">
        <v>685</v>
      </c>
      <c r="F101" s="27">
        <v>0.03197945845004668</v>
      </c>
      <c r="G101" s="25">
        <v>-0.05517241379310345</v>
      </c>
    </row>
    <row r="102" spans="1:7" ht="12" thickBot="1">
      <c r="A102" s="28" t="s">
        <v>73</v>
      </c>
      <c r="B102" s="63">
        <v>20761</v>
      </c>
      <c r="C102" s="30">
        <v>0.9909785202863961</v>
      </c>
      <c r="D102" s="29"/>
      <c r="E102" s="29">
        <v>21308</v>
      </c>
      <c r="F102" s="30">
        <v>0.9947712418300654</v>
      </c>
      <c r="G102" s="31">
        <v>0.02634747844516161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2.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140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136</v>
      </c>
      <c r="C110" s="95"/>
      <c r="D110" s="49"/>
      <c r="E110" s="95" t="s">
        <v>141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92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45445</v>
      </c>
      <c r="C114" s="25">
        <v>0.016425794768829844</v>
      </c>
      <c r="D114" s="25"/>
      <c r="E114" s="24">
        <v>45444</v>
      </c>
      <c r="F114" s="25">
        <v>0.016417232675365157</v>
      </c>
      <c r="G114" s="25">
        <v>-2.2004620970350608E-05</v>
      </c>
    </row>
    <row r="115" spans="1:7" ht="11.25">
      <c r="A115" s="23" t="s">
        <v>44</v>
      </c>
      <c r="B115" s="24">
        <v>67801</v>
      </c>
      <c r="C115" s="25">
        <v>0.02450622315153333</v>
      </c>
      <c r="D115" s="25"/>
      <c r="E115" s="24">
        <v>67784</v>
      </c>
      <c r="F115" s="25">
        <v>0.02448784657307789</v>
      </c>
      <c r="G115" s="25">
        <v>-0.000250733764988742</v>
      </c>
    </row>
    <row r="116" spans="1:7" ht="11.25">
      <c r="A116" s="23" t="s">
        <v>45</v>
      </c>
      <c r="B116" s="24">
        <v>113246</v>
      </c>
      <c r="C116" s="25">
        <v>0.040932017920363176</v>
      </c>
      <c r="D116" s="25"/>
      <c r="E116" s="24">
        <v>113228</v>
      </c>
      <c r="F116" s="25">
        <v>0.04090507924844305</v>
      </c>
      <c r="G116" s="25">
        <v>-0.0001589460113381458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18461</v>
      </c>
      <c r="C118" s="25">
        <v>0.006672606386343223</v>
      </c>
      <c r="D118" s="25"/>
      <c r="E118" s="24">
        <v>18569</v>
      </c>
      <c r="F118" s="25">
        <v>0.006708291381675371</v>
      </c>
      <c r="G118" s="25">
        <v>0.005850170629976725</v>
      </c>
    </row>
    <row r="119" spans="1:7" ht="11.25">
      <c r="A119" s="23" t="s">
        <v>49</v>
      </c>
      <c r="B119" s="24">
        <v>8843</v>
      </c>
      <c r="C119" s="25">
        <v>0.0031962438803116366</v>
      </c>
      <c r="D119" s="25"/>
      <c r="E119" s="24">
        <v>8831</v>
      </c>
      <c r="F119" s="25">
        <v>0.0031903129512399807</v>
      </c>
      <c r="G119" s="25">
        <v>-0.00135700554110596</v>
      </c>
    </row>
    <row r="120" spans="1:7" ht="11.25">
      <c r="A120" s="23" t="s">
        <v>48</v>
      </c>
      <c r="B120" s="24">
        <v>2015</v>
      </c>
      <c r="C120" s="25">
        <v>0.0007283084268718701</v>
      </c>
      <c r="D120" s="25"/>
      <c r="E120" s="24">
        <v>2023</v>
      </c>
      <c r="F120" s="25">
        <v>0.0007308349111491882</v>
      </c>
      <c r="G120" s="25">
        <v>0.003970223325062028</v>
      </c>
    </row>
    <row r="121" spans="1:7" ht="11.25">
      <c r="A121" s="23" t="s">
        <v>76</v>
      </c>
      <c r="B121" s="24">
        <v>38552</v>
      </c>
      <c r="C121" s="25">
        <v>0.013934365495168405</v>
      </c>
      <c r="D121" s="25"/>
      <c r="E121" s="24">
        <v>38491</v>
      </c>
      <c r="F121" s="25">
        <v>0.01390537151015492</v>
      </c>
      <c r="G121" s="25">
        <v>-0.0015822784810126667</v>
      </c>
    </row>
    <row r="122" spans="1:7" ht="11.25">
      <c r="A122" s="23" t="s">
        <v>50</v>
      </c>
      <c r="B122" s="24">
        <v>45375</v>
      </c>
      <c r="C122" s="25">
        <v>0.016400493731668044</v>
      </c>
      <c r="D122" s="25"/>
      <c r="E122" s="24">
        <v>45314</v>
      </c>
      <c r="F122" s="25">
        <v>0.016370268494223586</v>
      </c>
      <c r="G122" s="25">
        <v>-0.0013443526170798803</v>
      </c>
    </row>
    <row r="123" spans="1:7" ht="11.25">
      <c r="A123" s="23" t="s">
        <v>51</v>
      </c>
      <c r="B123" s="24">
        <v>113246</v>
      </c>
      <c r="C123" s="25">
        <v>0.040932017920363176</v>
      </c>
      <c r="D123" s="25"/>
      <c r="E123" s="24">
        <v>113228</v>
      </c>
      <c r="F123" s="25">
        <v>0.04090507924844305</v>
      </c>
      <c r="G123" s="25">
        <v>-0.0001589460113381458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29706</v>
      </c>
      <c r="C125" s="25">
        <v>0.021518415173720672</v>
      </c>
      <c r="D125" s="25"/>
      <c r="E125" s="24">
        <v>29657</v>
      </c>
      <c r="F125" s="25">
        <v>0.02144371431711564</v>
      </c>
      <c r="G125" s="25">
        <v>-0.0016494984178280214</v>
      </c>
    </row>
    <row r="126" spans="1:7" ht="11.25">
      <c r="A126" s="23" t="s">
        <v>54</v>
      </c>
      <c r="B126" s="24">
        <v>246</v>
      </c>
      <c r="C126" s="25">
        <v>0.00017819733834024393</v>
      </c>
      <c r="D126" s="25"/>
      <c r="E126" s="24">
        <v>249</v>
      </c>
      <c r="F126" s="25">
        <v>0.00018004130104062427</v>
      </c>
      <c r="G126" s="25">
        <v>0.012195121951219523</v>
      </c>
    </row>
    <row r="127" spans="1:7" ht="11.25">
      <c r="A127" s="23" t="s">
        <v>55</v>
      </c>
      <c r="B127" s="24">
        <v>12715</v>
      </c>
      <c r="C127" s="25">
        <v>0.009210484378033339</v>
      </c>
      <c r="D127" s="25"/>
      <c r="E127" s="24">
        <v>12754</v>
      </c>
      <c r="F127" s="25">
        <v>0.009221874511936233</v>
      </c>
      <c r="G127" s="25">
        <v>0.003067243413291454</v>
      </c>
    </row>
    <row r="128" spans="1:7" ht="11.25">
      <c r="A128" s="23" t="s">
        <v>56</v>
      </c>
      <c r="B128" s="24">
        <v>2778</v>
      </c>
      <c r="C128" s="25">
        <v>0.002012326040281291</v>
      </c>
      <c r="D128" s="25"/>
      <c r="E128" s="24">
        <v>2784</v>
      </c>
      <c r="F128" s="25">
        <v>0.0020129918959722807</v>
      </c>
      <c r="G128" s="25">
        <v>0.002159827213822796</v>
      </c>
    </row>
    <row r="129" spans="1:7" ht="11.25">
      <c r="A129" s="23" t="s">
        <v>57</v>
      </c>
      <c r="B129" s="24">
        <v>45445</v>
      </c>
      <c r="C129" s="25">
        <v>0.032919422930375544</v>
      </c>
      <c r="D129" s="25"/>
      <c r="E129" s="24">
        <v>45444</v>
      </c>
      <c r="F129" s="25">
        <v>0.03285862202606478</v>
      </c>
      <c r="G129" s="25">
        <v>-2.2004620970350608E-05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32884</v>
      </c>
      <c r="C131" s="25">
        <v>0.023820492983660898</v>
      </c>
      <c r="D131" s="25"/>
      <c r="E131" s="24">
        <v>32854</v>
      </c>
      <c r="F131" s="25">
        <v>0.023755328933287828</v>
      </c>
      <c r="G131" s="25">
        <v>-0.0009122977739934868</v>
      </c>
    </row>
    <row r="132" spans="1:7" ht="11.25">
      <c r="A132" s="18" t="s">
        <v>60</v>
      </c>
      <c r="B132" s="24">
        <v>12561</v>
      </c>
      <c r="C132" s="25">
        <v>0.00909892994671465</v>
      </c>
      <c r="D132" s="25"/>
      <c r="E132" s="24">
        <v>12590</v>
      </c>
      <c r="F132" s="25">
        <v>0.009103293092776946</v>
      </c>
      <c r="G132" s="25">
        <v>0.0023087333811002697</v>
      </c>
    </row>
    <row r="133" spans="1:7" ht="11.25">
      <c r="A133" s="18" t="s">
        <v>61</v>
      </c>
      <c r="B133" s="24">
        <v>45445</v>
      </c>
      <c r="C133" s="25">
        <v>0.032919422930375544</v>
      </c>
      <c r="D133" s="25"/>
      <c r="E133" s="24">
        <v>45444</v>
      </c>
      <c r="F133" s="25">
        <v>0.03285862202606477</v>
      </c>
      <c r="G133" s="25">
        <v>-2.2004620970350608E-05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11373</v>
      </c>
      <c r="C135" s="25">
        <v>0.008238367190827618</v>
      </c>
      <c r="D135" s="25"/>
      <c r="E135" s="24">
        <v>11369</v>
      </c>
      <c r="F135" s="25">
        <v>0.008220439965987378</v>
      </c>
      <c r="G135" s="25">
        <v>-0.00035171019080282306</v>
      </c>
    </row>
    <row r="136" spans="1:7" ht="11.25">
      <c r="A136" s="18" t="s">
        <v>64</v>
      </c>
      <c r="B136" s="24">
        <v>20626</v>
      </c>
      <c r="C136" s="25">
        <v>0.01494105000246289</v>
      </c>
      <c r="D136" s="25"/>
      <c r="E136" s="24">
        <v>20578</v>
      </c>
      <c r="F136" s="25">
        <v>0.014879075874754883</v>
      </c>
      <c r="G136" s="25">
        <v>-0.002327159895277764</v>
      </c>
    </row>
    <row r="137" spans="1:7" ht="11.25">
      <c r="A137" s="18" t="s">
        <v>65</v>
      </c>
      <c r="B137" s="24">
        <v>13446</v>
      </c>
      <c r="C137" s="25">
        <v>0.00974000573708504</v>
      </c>
      <c r="D137" s="25"/>
      <c r="E137" s="24">
        <v>13497</v>
      </c>
      <c r="F137" s="25">
        <v>0.009759106185322513</v>
      </c>
      <c r="G137" s="25">
        <v>0.0037929495760820053</v>
      </c>
    </row>
    <row r="138" spans="1:7" ht="11.25">
      <c r="A138" s="18" t="s">
        <v>61</v>
      </c>
      <c r="B138" s="24">
        <v>45445</v>
      </c>
      <c r="C138" s="25">
        <v>0.03291942293037555</v>
      </c>
      <c r="D138" s="25"/>
      <c r="E138" s="24">
        <v>45444</v>
      </c>
      <c r="F138" s="25">
        <v>0.03285862202606477</v>
      </c>
      <c r="G138" s="25">
        <v>-2.2004620970350608E-05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14119</v>
      </c>
      <c r="C140" s="25">
        <v>0.010227513089536195</v>
      </c>
      <c r="D140" s="25"/>
      <c r="E140" s="24">
        <v>14054</v>
      </c>
      <c r="F140" s="25">
        <v>0.010161849176003749</v>
      </c>
      <c r="G140" s="25">
        <v>-0.004603725476308496</v>
      </c>
    </row>
    <row r="141" spans="1:7" ht="11.25">
      <c r="A141" s="23" t="s">
        <v>99</v>
      </c>
      <c r="B141" s="24">
        <v>13845</v>
      </c>
      <c r="C141" s="25">
        <v>0.010029033127319825</v>
      </c>
      <c r="D141" s="25"/>
      <c r="E141" s="24">
        <v>13915</v>
      </c>
      <c r="F141" s="25">
        <v>0.010061344192691914</v>
      </c>
      <c r="G141" s="25">
        <v>0.00505597688696291</v>
      </c>
    </row>
    <row r="142" spans="1:7" ht="11.25">
      <c r="A142" s="23" t="s">
        <v>87</v>
      </c>
      <c r="B142" s="24">
        <v>12459</v>
      </c>
      <c r="C142" s="25">
        <v>0.00902504324545162</v>
      </c>
      <c r="D142" s="25"/>
      <c r="E142" s="24">
        <v>12441</v>
      </c>
      <c r="F142" s="25">
        <v>0.00899555753512613</v>
      </c>
      <c r="G142" s="25">
        <v>-0.0014447387430772674</v>
      </c>
    </row>
    <row r="143" spans="1:7" ht="11.25">
      <c r="A143" s="23" t="s">
        <v>88</v>
      </c>
      <c r="B143" s="24">
        <v>1589</v>
      </c>
      <c r="C143" s="25">
        <v>0.0011510389049701121</v>
      </c>
      <c r="D143" s="25"/>
      <c r="E143" s="24">
        <v>1587</v>
      </c>
      <c r="F143" s="25">
        <v>0.0011474921475962678</v>
      </c>
      <c r="G143" s="25">
        <v>-0.0012586532410321372</v>
      </c>
    </row>
    <row r="144" spans="1:7" ht="11.25">
      <c r="A144" s="23" t="s">
        <v>89</v>
      </c>
      <c r="B144" s="24">
        <v>2079</v>
      </c>
      <c r="C144" s="25">
        <v>0.0015059848228023052</v>
      </c>
      <c r="D144" s="25"/>
      <c r="E144" s="24">
        <v>2087</v>
      </c>
      <c r="F144" s="25">
        <v>0.0015090208645453125</v>
      </c>
      <c r="G144" s="25">
        <v>0.003848003848003767</v>
      </c>
    </row>
    <row r="145" spans="1:7" ht="11.25">
      <c r="A145" s="23" t="s">
        <v>90</v>
      </c>
      <c r="B145" s="24">
        <v>1354</v>
      </c>
      <c r="C145" s="25">
        <v>0.0009808097402954888</v>
      </c>
      <c r="D145" s="25"/>
      <c r="E145" s="24">
        <v>1360</v>
      </c>
      <c r="F145" s="25">
        <v>0.0009833581101014017</v>
      </c>
      <c r="G145" s="25">
        <v>0.004431314623338345</v>
      </c>
    </row>
    <row r="146" spans="1:7" ht="11.25">
      <c r="A146" s="22" t="s">
        <v>61</v>
      </c>
      <c r="B146" s="24">
        <v>45445</v>
      </c>
      <c r="C146" s="25">
        <v>0.0009808097402954888</v>
      </c>
      <c r="D146" s="25"/>
      <c r="E146" s="24">
        <v>45444</v>
      </c>
      <c r="F146" s="25">
        <v>0.0009833581101014017</v>
      </c>
      <c r="G146" s="25">
        <v>-2.2004620970350608E-05</v>
      </c>
    </row>
    <row r="147" spans="1:7" ht="11.25">
      <c r="A147" s="22" t="s">
        <v>69</v>
      </c>
      <c r="B147" s="24"/>
      <c r="G147" s="20"/>
    </row>
    <row r="148" spans="1:7" ht="11.25">
      <c r="A148" s="23" t="s">
        <v>79</v>
      </c>
      <c r="B148" s="24">
        <v>224</v>
      </c>
      <c r="E148" s="18">
        <v>175</v>
      </c>
      <c r="G148" s="25">
        <v>-0.21875</v>
      </c>
    </row>
    <row r="149" spans="1:7" ht="11.25">
      <c r="A149" s="23" t="s">
        <v>70</v>
      </c>
      <c r="B149" s="24">
        <v>149</v>
      </c>
      <c r="C149" s="27">
        <v>0.007112171837708831</v>
      </c>
      <c r="E149" s="18">
        <v>92</v>
      </c>
      <c r="F149" s="27">
        <v>0.004295051353874884</v>
      </c>
      <c r="G149" s="25">
        <v>-0.3825503355704698</v>
      </c>
    </row>
    <row r="150" spans="1:7" ht="11.25">
      <c r="A150" s="23" t="s">
        <v>71</v>
      </c>
      <c r="B150" s="24">
        <v>40</v>
      </c>
      <c r="C150" s="27">
        <v>0.0019093078758949881</v>
      </c>
      <c r="E150" s="18">
        <v>20</v>
      </c>
      <c r="F150" s="27">
        <v>0.0009337068160597573</v>
      </c>
      <c r="G150" s="25">
        <v>-0.5</v>
      </c>
    </row>
    <row r="151" spans="1:7" ht="11.25">
      <c r="A151" s="23" t="s">
        <v>72</v>
      </c>
      <c r="B151" s="24">
        <v>0</v>
      </c>
      <c r="C151" s="27">
        <v>0</v>
      </c>
      <c r="E151" s="18">
        <v>0</v>
      </c>
      <c r="F151" s="27">
        <v>0</v>
      </c>
      <c r="G151" s="25">
        <v>0</v>
      </c>
    </row>
    <row r="152" spans="1:7" ht="12" thickBot="1">
      <c r="A152" s="28" t="s">
        <v>73</v>
      </c>
      <c r="B152" s="63">
        <v>189</v>
      </c>
      <c r="C152" s="30">
        <v>0.009021479713603819</v>
      </c>
      <c r="D152" s="29"/>
      <c r="E152" s="29">
        <v>112</v>
      </c>
      <c r="F152" s="30">
        <v>0.005228758169934641</v>
      </c>
      <c r="G152" s="31">
        <v>-0.40740740740740744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54:G54"/>
    <mergeCell ref="A56:G56"/>
    <mergeCell ref="A57:G57"/>
    <mergeCell ref="A2:G2"/>
    <mergeCell ref="A3:G3"/>
    <mergeCell ref="A4:G4"/>
    <mergeCell ref="B6:C6"/>
    <mergeCell ref="E6:F6"/>
    <mergeCell ref="A53:G53"/>
    <mergeCell ref="B59:C59"/>
    <mergeCell ref="E59:F59"/>
    <mergeCell ref="A105:G105"/>
    <mergeCell ref="A107:G107"/>
    <mergeCell ref="A108:G108"/>
    <mergeCell ref="B110:C110"/>
    <mergeCell ref="E110:F110"/>
    <mergeCell ref="A104:G104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6"/>
  <sheetViews>
    <sheetView showGridLines="0" zoomScalePageLayoutView="0" workbookViewId="0" topLeftCell="A1">
      <selection activeCell="A1" sqref="A1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3984375" style="4" bestFit="1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112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211892</v>
      </c>
      <c r="D10" s="7">
        <v>210357</v>
      </c>
      <c r="E10" s="7">
        <v>12972.914199</v>
      </c>
      <c r="F10" s="7">
        <v>5439.404879</v>
      </c>
      <c r="G10" s="7">
        <v>3145.124115</v>
      </c>
      <c r="H10" s="7">
        <v>2591</v>
      </c>
      <c r="I10" s="7">
        <v>1621</v>
      </c>
      <c r="J10" s="7">
        <v>389</v>
      </c>
      <c r="K10" s="7">
        <v>114</v>
      </c>
      <c r="L10" s="8">
        <v>2124</v>
      </c>
      <c r="M10" s="9">
        <v>1</v>
      </c>
    </row>
    <row r="11" spans="1:13" ht="10.5" customHeight="1" hidden="1">
      <c r="A11" s="5">
        <v>70</v>
      </c>
      <c r="B11" s="6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>
        <v>0</v>
      </c>
      <c r="M11" s="9" t="e">
        <v>#DIV/0!</v>
      </c>
    </row>
    <row r="12" spans="1:13" ht="11.25">
      <c r="A12" s="5">
        <v>78</v>
      </c>
      <c r="B12" s="6" t="s">
        <v>106</v>
      </c>
      <c r="C12" s="7">
        <v>282329</v>
      </c>
      <c r="D12" s="7">
        <v>277863</v>
      </c>
      <c r="E12" s="7">
        <v>15368.235854</v>
      </c>
      <c r="F12" s="7">
        <v>5435.824576</v>
      </c>
      <c r="G12" s="7">
        <v>1967.850905</v>
      </c>
      <c r="H12" s="7">
        <v>3862</v>
      </c>
      <c r="I12" s="7">
        <v>3636</v>
      </c>
      <c r="J12" s="7">
        <v>1649</v>
      </c>
      <c r="K12" s="7">
        <v>60</v>
      </c>
      <c r="L12" s="8">
        <v>5345</v>
      </c>
      <c r="M12" s="9">
        <v>0.9995769345426698</v>
      </c>
    </row>
    <row r="13" spans="1:13" ht="11.25">
      <c r="A13" s="5">
        <v>80</v>
      </c>
      <c r="B13" s="6" t="s">
        <v>16</v>
      </c>
      <c r="C13" s="7">
        <v>69721</v>
      </c>
      <c r="D13" s="7">
        <v>65910</v>
      </c>
      <c r="E13" s="7">
        <v>3893.020336</v>
      </c>
      <c r="F13" s="7">
        <v>3600.308303</v>
      </c>
      <c r="G13" s="7">
        <v>574.592871</v>
      </c>
      <c r="H13" s="7">
        <v>998</v>
      </c>
      <c r="I13" s="7">
        <v>708</v>
      </c>
      <c r="J13" s="7">
        <v>204</v>
      </c>
      <c r="K13" s="7">
        <v>43</v>
      </c>
      <c r="L13" s="8">
        <v>955</v>
      </c>
      <c r="M13" s="9">
        <v>1</v>
      </c>
    </row>
    <row r="14" spans="1:13" ht="11.25">
      <c r="A14" s="5">
        <v>81</v>
      </c>
      <c r="B14" s="57" t="s">
        <v>21</v>
      </c>
      <c r="C14" s="7">
        <v>9555</v>
      </c>
      <c r="D14" s="7">
        <v>8762</v>
      </c>
      <c r="E14" s="7">
        <v>327.956259</v>
      </c>
      <c r="F14" s="7">
        <v>33.702543</v>
      </c>
      <c r="G14" s="7">
        <v>17.887318</v>
      </c>
      <c r="H14" s="7">
        <v>764</v>
      </c>
      <c r="I14" s="7">
        <v>303</v>
      </c>
      <c r="J14" s="7">
        <v>0</v>
      </c>
      <c r="K14" s="7">
        <v>7</v>
      </c>
      <c r="L14" s="8">
        <v>310</v>
      </c>
      <c r="M14" s="9">
        <v>0.026314352787028445</v>
      </c>
    </row>
    <row r="15" spans="1:13" ht="11.25">
      <c r="A15" s="5">
        <v>88</v>
      </c>
      <c r="B15" s="6" t="s">
        <v>107</v>
      </c>
      <c r="C15" s="7">
        <v>160270</v>
      </c>
      <c r="D15" s="7">
        <v>154151</v>
      </c>
      <c r="E15" s="7">
        <v>9251.070488</v>
      </c>
      <c r="F15" s="7">
        <v>2177.032809</v>
      </c>
      <c r="G15" s="7">
        <v>864.393694</v>
      </c>
      <c r="H15" s="7">
        <v>2750</v>
      </c>
      <c r="I15" s="7">
        <v>853</v>
      </c>
      <c r="J15" s="7">
        <v>346</v>
      </c>
      <c r="K15" s="7">
        <v>279</v>
      </c>
      <c r="L15" s="8">
        <v>1478</v>
      </c>
      <c r="M15" s="9">
        <v>1</v>
      </c>
    </row>
    <row r="16" spans="1:13" ht="11.25">
      <c r="A16" s="5">
        <v>99</v>
      </c>
      <c r="B16" s="6" t="s">
        <v>17</v>
      </c>
      <c r="C16" s="7">
        <v>294471</v>
      </c>
      <c r="D16" s="7">
        <v>284346</v>
      </c>
      <c r="E16" s="7">
        <v>14725.915368</v>
      </c>
      <c r="F16" s="7">
        <v>6796.78613</v>
      </c>
      <c r="G16" s="7">
        <v>1331.794563</v>
      </c>
      <c r="H16" s="7">
        <v>4067</v>
      </c>
      <c r="I16" s="7">
        <v>3227</v>
      </c>
      <c r="J16" s="7">
        <v>1126</v>
      </c>
      <c r="K16" s="7">
        <v>119</v>
      </c>
      <c r="L16" s="8">
        <v>4472</v>
      </c>
      <c r="M16" s="9">
        <v>0.9970456983813537</v>
      </c>
    </row>
    <row r="17" spans="1:13" ht="11.25">
      <c r="A17" s="7">
        <v>107</v>
      </c>
      <c r="B17" s="11" t="s">
        <v>25</v>
      </c>
      <c r="C17" s="7">
        <v>308457</v>
      </c>
      <c r="D17" s="7">
        <v>327362</v>
      </c>
      <c r="E17" s="7">
        <v>13991.370703</v>
      </c>
      <c r="F17" s="7">
        <v>3415.243382</v>
      </c>
      <c r="G17" s="7">
        <v>1305.410677</v>
      </c>
      <c r="H17" s="7">
        <v>4525</v>
      </c>
      <c r="I17" s="7">
        <v>3471</v>
      </c>
      <c r="J17" s="7">
        <v>2347</v>
      </c>
      <c r="K17" s="7">
        <v>25</v>
      </c>
      <c r="L17" s="8">
        <v>5843</v>
      </c>
      <c r="M17" s="9">
        <v>0.9944686646787202</v>
      </c>
    </row>
    <row r="18" spans="1:11" ht="11.25">
      <c r="A18" s="7"/>
      <c r="B18" s="7"/>
      <c r="C18" s="12"/>
      <c r="D18" s="10"/>
      <c r="E18" s="10"/>
      <c r="F18" s="10"/>
      <c r="G18" s="10"/>
      <c r="H18" s="10"/>
      <c r="I18" s="10"/>
      <c r="J18" s="10"/>
      <c r="K18" s="10"/>
    </row>
    <row r="19" spans="2:13" ht="11.25">
      <c r="B19" s="6" t="s">
        <v>110</v>
      </c>
      <c r="C19" s="12">
        <v>1336695</v>
      </c>
      <c r="D19" s="10">
        <v>1328751</v>
      </c>
      <c r="E19" s="10">
        <v>70530.48320700001</v>
      </c>
      <c r="F19" s="10">
        <v>26898.302622</v>
      </c>
      <c r="G19" s="10">
        <v>9207.054143</v>
      </c>
      <c r="H19" s="10">
        <v>19557</v>
      </c>
      <c r="I19" s="10">
        <v>13819</v>
      </c>
      <c r="J19" s="10">
        <v>6061</v>
      </c>
      <c r="K19" s="10">
        <v>647</v>
      </c>
      <c r="L19" s="10">
        <v>20527</v>
      </c>
      <c r="M19" s="13">
        <v>0.9846732873514565</v>
      </c>
    </row>
    <row r="20" spans="1:11" ht="11.25">
      <c r="A20" s="5"/>
      <c r="B20" s="5"/>
      <c r="C20" s="12"/>
      <c r="D20" s="10"/>
      <c r="E20" s="10"/>
      <c r="F20" s="10"/>
      <c r="G20" s="10"/>
      <c r="H20" s="10"/>
      <c r="I20" s="10"/>
      <c r="J20" s="10"/>
      <c r="K20" s="10"/>
    </row>
    <row r="21" spans="1:13" ht="11.25">
      <c r="A21" s="5">
        <v>62</v>
      </c>
      <c r="B21" s="57" t="s">
        <v>18</v>
      </c>
      <c r="C21" s="7">
        <v>1617</v>
      </c>
      <c r="D21" s="7">
        <v>3266</v>
      </c>
      <c r="E21" s="7">
        <v>174.42638</v>
      </c>
      <c r="F21" s="7">
        <v>15.55138</v>
      </c>
      <c r="G21" s="7">
        <v>0.204794</v>
      </c>
      <c r="H21" s="7">
        <v>3</v>
      </c>
      <c r="I21" s="7">
        <v>4</v>
      </c>
      <c r="J21" s="7">
        <v>0</v>
      </c>
      <c r="K21" s="7">
        <v>0</v>
      </c>
      <c r="L21" s="8">
        <v>4</v>
      </c>
      <c r="M21" s="9">
        <v>0</v>
      </c>
    </row>
    <row r="22" spans="1:13" ht="11.25">
      <c r="A22" s="5">
        <v>63</v>
      </c>
      <c r="B22" s="57" t="s">
        <v>96</v>
      </c>
      <c r="C22" s="7">
        <v>14318</v>
      </c>
      <c r="D22" s="7">
        <v>20449</v>
      </c>
      <c r="E22" s="7">
        <v>980.273181</v>
      </c>
      <c r="F22" s="7">
        <v>180.308916</v>
      </c>
      <c r="G22" s="7">
        <v>30.972177</v>
      </c>
      <c r="H22" s="7">
        <v>67</v>
      </c>
      <c r="I22" s="7">
        <v>69</v>
      </c>
      <c r="J22" s="7">
        <v>14</v>
      </c>
      <c r="K22" s="7">
        <v>0</v>
      </c>
      <c r="L22" s="8">
        <v>83</v>
      </c>
      <c r="M22" s="9">
        <v>1</v>
      </c>
    </row>
    <row r="23" spans="1:13" ht="11.25">
      <c r="A23" s="5">
        <v>65</v>
      </c>
      <c r="B23" s="57" t="s">
        <v>19</v>
      </c>
      <c r="C23" s="7">
        <v>12356</v>
      </c>
      <c r="D23" s="7">
        <v>25052</v>
      </c>
      <c r="E23" s="7">
        <v>1063.336621</v>
      </c>
      <c r="F23" s="7">
        <v>289.916193</v>
      </c>
      <c r="G23" s="7">
        <v>4.661138</v>
      </c>
      <c r="H23" s="7">
        <v>94</v>
      </c>
      <c r="I23" s="7">
        <v>29</v>
      </c>
      <c r="J23" s="7">
        <v>15</v>
      </c>
      <c r="K23" s="7">
        <v>0</v>
      </c>
      <c r="L23" s="8">
        <v>44</v>
      </c>
      <c r="M23" s="9">
        <v>0</v>
      </c>
    </row>
    <row r="24" spans="1:13" ht="11.25">
      <c r="A24" s="5">
        <v>68</v>
      </c>
      <c r="B24" s="57" t="s">
        <v>20</v>
      </c>
      <c r="C24" s="7">
        <v>2085</v>
      </c>
      <c r="D24" s="7">
        <v>4365</v>
      </c>
      <c r="E24" s="7">
        <v>160.427382</v>
      </c>
      <c r="F24" s="7">
        <v>11.599771</v>
      </c>
      <c r="G24" s="7">
        <v>19.594225</v>
      </c>
      <c r="H24" s="7">
        <v>7</v>
      </c>
      <c r="I24" s="7">
        <v>3</v>
      </c>
      <c r="J24" s="7">
        <v>5</v>
      </c>
      <c r="K24" s="7">
        <v>0</v>
      </c>
      <c r="L24" s="8">
        <v>8</v>
      </c>
      <c r="M24" s="9">
        <v>0</v>
      </c>
    </row>
    <row r="25" spans="1:13" ht="11.25">
      <c r="A25" s="5">
        <v>76</v>
      </c>
      <c r="B25" s="57" t="s">
        <v>97</v>
      </c>
      <c r="C25" s="7">
        <v>13693</v>
      </c>
      <c r="D25" s="7">
        <v>12169</v>
      </c>
      <c r="E25" s="7">
        <v>938.511739</v>
      </c>
      <c r="F25" s="7">
        <v>98.397729</v>
      </c>
      <c r="G25" s="7">
        <v>13.257001</v>
      </c>
      <c r="H25" s="7">
        <v>56</v>
      </c>
      <c r="I25" s="7">
        <v>8</v>
      </c>
      <c r="J25" s="7">
        <v>18</v>
      </c>
      <c r="K25" s="7">
        <v>0</v>
      </c>
      <c r="L25" s="8">
        <v>26</v>
      </c>
      <c r="M25" s="9">
        <v>0</v>
      </c>
    </row>
    <row r="26" spans="1:13" ht="11.25">
      <c r="A26" s="5">
        <v>94</v>
      </c>
      <c r="B26" s="57" t="s">
        <v>22</v>
      </c>
      <c r="C26" s="7">
        <v>1345</v>
      </c>
      <c r="D26" s="7">
        <v>2608</v>
      </c>
      <c r="E26" s="7">
        <v>85.485958</v>
      </c>
      <c r="F26" s="7">
        <v>28.977973</v>
      </c>
      <c r="G26" s="7">
        <v>0</v>
      </c>
      <c r="H26" s="7">
        <v>11</v>
      </c>
      <c r="I26" s="7">
        <v>3</v>
      </c>
      <c r="J26" s="7">
        <v>7</v>
      </c>
      <c r="K26" s="7">
        <v>0</v>
      </c>
      <c r="L26" s="8">
        <v>10</v>
      </c>
      <c r="M26" s="9">
        <v>0</v>
      </c>
    </row>
    <row r="27" spans="1:13" ht="11.25">
      <c r="A27" s="5"/>
      <c r="B27" s="5"/>
      <c r="C27" s="12"/>
      <c r="D27" s="10"/>
      <c r="E27" s="10"/>
      <c r="F27" s="10"/>
      <c r="G27" s="10"/>
      <c r="H27" s="10"/>
      <c r="I27" s="10"/>
      <c r="J27" s="10"/>
      <c r="K27" s="10"/>
      <c r="M27" s="9"/>
    </row>
    <row r="28" spans="2:13" ht="11.25">
      <c r="B28" s="6" t="s">
        <v>23</v>
      </c>
      <c r="C28" s="12">
        <v>45414</v>
      </c>
      <c r="D28" s="10">
        <v>67909</v>
      </c>
      <c r="E28" s="10">
        <v>3402.461261</v>
      </c>
      <c r="F28" s="10">
        <v>624.751962</v>
      </c>
      <c r="G28" s="10">
        <v>68.689335</v>
      </c>
      <c r="H28" s="10">
        <v>238</v>
      </c>
      <c r="I28" s="10">
        <v>116</v>
      </c>
      <c r="J28" s="10">
        <v>59</v>
      </c>
      <c r="K28" s="10">
        <v>0</v>
      </c>
      <c r="L28" s="10">
        <v>175</v>
      </c>
      <c r="M28" s="13">
        <v>0.3608719449297939</v>
      </c>
    </row>
    <row r="29" spans="1:11" ht="11.25">
      <c r="A29" s="5"/>
      <c r="B29" s="5"/>
      <c r="C29" s="12"/>
      <c r="D29" s="10"/>
      <c r="E29" s="10"/>
      <c r="F29" s="10"/>
      <c r="G29" s="10"/>
      <c r="H29" s="10"/>
      <c r="I29" s="10"/>
      <c r="J29" s="10"/>
      <c r="K29" s="10"/>
    </row>
    <row r="30" spans="2:13" ht="12" thickBot="1">
      <c r="B30" s="14" t="s">
        <v>24</v>
      </c>
      <c r="C30" s="15">
        <v>1382109</v>
      </c>
      <c r="D30" s="15">
        <v>1396660</v>
      </c>
      <c r="E30" s="16">
        <v>73932.94446800002</v>
      </c>
      <c r="F30" s="16">
        <v>27523.054583999998</v>
      </c>
      <c r="G30" s="16">
        <v>9275.743477999999</v>
      </c>
      <c r="H30" s="16">
        <v>19795</v>
      </c>
      <c r="I30" s="16">
        <v>13935</v>
      </c>
      <c r="J30" s="16">
        <v>6120</v>
      </c>
      <c r="K30" s="16">
        <v>647</v>
      </c>
      <c r="L30" s="16">
        <v>20702</v>
      </c>
      <c r="M30" s="17">
        <v>0.9633459130270183</v>
      </c>
    </row>
    <row r="31" spans="2:11" ht="11.25">
      <c r="B31" s="6" t="s">
        <v>100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1.25">
      <c r="B32" s="6" t="s">
        <v>32</v>
      </c>
      <c r="C32" s="5"/>
      <c r="D32" s="5"/>
      <c r="E32" s="5"/>
      <c r="F32" s="5"/>
      <c r="G32" s="5"/>
      <c r="H32" s="5"/>
      <c r="I32" s="5"/>
      <c r="J32" s="5"/>
      <c r="K32" s="5"/>
    </row>
    <row r="33" spans="2:13" ht="11.25">
      <c r="B33" s="6" t="s">
        <v>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1.25">
      <c r="B34" s="6" t="s">
        <v>95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B35" s="6" t="s">
        <v>109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1.25">
      <c r="A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5"/>
  <sheetViews>
    <sheetView showGridLines="0" zoomScalePageLayoutView="0" workbookViewId="0" topLeftCell="A1">
      <selection activeCell="A3" sqref="A3:M3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3984375" style="4" bestFit="1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142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217546</v>
      </c>
      <c r="D10" s="7">
        <v>213061</v>
      </c>
      <c r="E10" s="7">
        <v>12539.38192</v>
      </c>
      <c r="F10" s="7">
        <v>5749.955863</v>
      </c>
      <c r="G10" s="7">
        <v>2912.195615</v>
      </c>
      <c r="H10" s="7">
        <v>4173</v>
      </c>
      <c r="I10" s="7">
        <v>1675</v>
      </c>
      <c r="J10" s="7">
        <v>630</v>
      </c>
      <c r="K10" s="7">
        <v>69</v>
      </c>
      <c r="L10" s="8">
        <v>2374</v>
      </c>
      <c r="M10" s="9">
        <v>1</v>
      </c>
    </row>
    <row r="11" spans="1:13" ht="11.25">
      <c r="A11" s="5">
        <v>78</v>
      </c>
      <c r="B11" s="6" t="s">
        <v>106</v>
      </c>
      <c r="C11" s="7">
        <v>272347</v>
      </c>
      <c r="D11" s="7">
        <v>265845</v>
      </c>
      <c r="E11" s="7">
        <v>13435.921659</v>
      </c>
      <c r="F11" s="7">
        <v>6445.516756</v>
      </c>
      <c r="G11" s="7">
        <v>1846.332702</v>
      </c>
      <c r="H11" s="7">
        <v>5446</v>
      </c>
      <c r="I11" s="7">
        <v>3435</v>
      </c>
      <c r="J11" s="7">
        <v>3100</v>
      </c>
      <c r="K11" s="7">
        <v>117</v>
      </c>
      <c r="L11" s="8">
        <v>6652</v>
      </c>
      <c r="M11" s="9">
        <v>0.9998550705787701</v>
      </c>
    </row>
    <row r="12" spans="1:13" ht="11.25">
      <c r="A12" s="5">
        <v>80</v>
      </c>
      <c r="B12" s="6" t="s">
        <v>16</v>
      </c>
      <c r="C12" s="7">
        <v>69338</v>
      </c>
      <c r="D12" s="7">
        <v>65110</v>
      </c>
      <c r="E12" s="7">
        <v>3707.185734</v>
      </c>
      <c r="F12" s="7">
        <v>3689.366892</v>
      </c>
      <c r="G12" s="7">
        <v>586.687801</v>
      </c>
      <c r="H12" s="7">
        <v>931</v>
      </c>
      <c r="I12" s="7">
        <v>889</v>
      </c>
      <c r="J12" s="7">
        <v>248</v>
      </c>
      <c r="K12" s="7">
        <v>40</v>
      </c>
      <c r="L12" s="8">
        <v>1177</v>
      </c>
      <c r="M12" s="9">
        <v>1</v>
      </c>
    </row>
    <row r="13" spans="1:13" ht="11.25">
      <c r="A13" s="5">
        <v>81</v>
      </c>
      <c r="B13" s="57" t="s">
        <v>21</v>
      </c>
      <c r="C13" s="7">
        <v>11503</v>
      </c>
      <c r="D13" s="7">
        <v>8563</v>
      </c>
      <c r="E13" s="7">
        <v>327.561716</v>
      </c>
      <c r="F13" s="7">
        <v>71.278789</v>
      </c>
      <c r="G13" s="7">
        <v>107.676896</v>
      </c>
      <c r="H13" s="7">
        <v>448</v>
      </c>
      <c r="I13" s="7">
        <v>295</v>
      </c>
      <c r="J13" s="7">
        <v>3</v>
      </c>
      <c r="K13" s="7">
        <v>1</v>
      </c>
      <c r="L13" s="8">
        <v>299</v>
      </c>
      <c r="M13" s="9">
        <v>0.2325824778231835</v>
      </c>
    </row>
    <row r="14" spans="1:13" ht="11.25">
      <c r="A14" s="5">
        <v>88</v>
      </c>
      <c r="B14" s="6" t="s">
        <v>107</v>
      </c>
      <c r="C14" s="7">
        <v>167680</v>
      </c>
      <c r="D14" s="7">
        <v>160477</v>
      </c>
      <c r="E14" s="7">
        <v>9233.788</v>
      </c>
      <c r="F14" s="7">
        <v>2240.401564</v>
      </c>
      <c r="G14" s="7">
        <v>896.096888</v>
      </c>
      <c r="H14" s="7">
        <v>3023</v>
      </c>
      <c r="I14" s="7">
        <v>1300</v>
      </c>
      <c r="J14" s="7">
        <v>276</v>
      </c>
      <c r="K14" s="7">
        <v>313</v>
      </c>
      <c r="L14" s="8">
        <v>1889</v>
      </c>
      <c r="M14" s="9">
        <v>1</v>
      </c>
    </row>
    <row r="15" spans="1:13" ht="11.25">
      <c r="A15" s="5">
        <v>99</v>
      </c>
      <c r="B15" s="6" t="s">
        <v>17</v>
      </c>
      <c r="C15" s="7">
        <v>293812</v>
      </c>
      <c r="D15" s="7">
        <v>282646</v>
      </c>
      <c r="E15" s="7">
        <v>13773.759294</v>
      </c>
      <c r="F15" s="7">
        <v>7157.156961</v>
      </c>
      <c r="G15" s="7">
        <v>1227.371765</v>
      </c>
      <c r="H15" s="7">
        <v>5875</v>
      </c>
      <c r="I15" s="7">
        <v>3583</v>
      </c>
      <c r="J15" s="7">
        <v>1385</v>
      </c>
      <c r="K15" s="7">
        <v>181</v>
      </c>
      <c r="L15" s="8">
        <v>5149</v>
      </c>
      <c r="M15" s="9">
        <v>0.9974551485103859</v>
      </c>
    </row>
    <row r="16" spans="1:13" ht="11.25">
      <c r="A16" s="7">
        <v>107</v>
      </c>
      <c r="B16" s="11" t="s">
        <v>25</v>
      </c>
      <c r="C16" s="7">
        <v>306909</v>
      </c>
      <c r="D16" s="7">
        <v>318289</v>
      </c>
      <c r="E16" s="7">
        <v>12716.447282</v>
      </c>
      <c r="F16" s="7">
        <v>3725.309122</v>
      </c>
      <c r="G16" s="7">
        <v>1529.582824</v>
      </c>
      <c r="H16" s="7">
        <v>4774</v>
      </c>
      <c r="I16" s="7">
        <v>4283</v>
      </c>
      <c r="J16" s="7">
        <v>2389</v>
      </c>
      <c r="K16" s="7">
        <v>20</v>
      </c>
      <c r="L16" s="8">
        <v>6692</v>
      </c>
      <c r="M16" s="9">
        <v>0.9925959456044325</v>
      </c>
    </row>
    <row r="17" spans="1:11" ht="11.2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</row>
    <row r="18" spans="2:13" ht="11.25">
      <c r="B18" s="6" t="s">
        <v>125</v>
      </c>
      <c r="C18" s="12">
        <v>1339135</v>
      </c>
      <c r="D18" s="10">
        <v>1313991</v>
      </c>
      <c r="E18" s="10">
        <v>65734.04560499999</v>
      </c>
      <c r="F18" s="10">
        <v>29078.985947</v>
      </c>
      <c r="G18" s="10">
        <v>9105.944491</v>
      </c>
      <c r="H18" s="10">
        <v>24670</v>
      </c>
      <c r="I18" s="10">
        <v>15460</v>
      </c>
      <c r="J18" s="10">
        <v>8031</v>
      </c>
      <c r="K18" s="10">
        <v>741</v>
      </c>
      <c r="L18" s="10">
        <v>24232</v>
      </c>
      <c r="M18" s="13">
        <v>0.9861693487900051</v>
      </c>
    </row>
    <row r="19" spans="1:11" ht="11.25">
      <c r="A19" s="5"/>
      <c r="B19" s="5"/>
      <c r="C19" s="12"/>
      <c r="D19" s="10"/>
      <c r="E19" s="10"/>
      <c r="F19" s="10"/>
      <c r="G19" s="10"/>
      <c r="H19" s="10"/>
      <c r="I19" s="10"/>
      <c r="J19" s="10"/>
      <c r="K19" s="10"/>
    </row>
    <row r="20" spans="1:13" ht="11.25">
      <c r="A20" s="5">
        <v>62</v>
      </c>
      <c r="B20" s="57" t="s">
        <v>18</v>
      </c>
      <c r="C20" s="7">
        <v>1579</v>
      </c>
      <c r="D20" s="7">
        <v>3182</v>
      </c>
      <c r="E20" s="7">
        <v>118.343564</v>
      </c>
      <c r="F20" s="7">
        <v>13.466937</v>
      </c>
      <c r="G20" s="7">
        <v>2.350918</v>
      </c>
      <c r="H20" s="7">
        <v>0</v>
      </c>
      <c r="I20" s="7">
        <v>6</v>
      </c>
      <c r="J20" s="7">
        <v>0</v>
      </c>
      <c r="K20" s="7">
        <v>0</v>
      </c>
      <c r="L20" s="8">
        <v>6</v>
      </c>
      <c r="M20" s="9">
        <v>0</v>
      </c>
    </row>
    <row r="21" spans="1:13" ht="11.25">
      <c r="A21" s="5">
        <v>63</v>
      </c>
      <c r="B21" s="57" t="s">
        <v>96</v>
      </c>
      <c r="C21" s="7">
        <v>14029</v>
      </c>
      <c r="D21" s="7">
        <v>19621</v>
      </c>
      <c r="E21" s="7">
        <v>844.092786</v>
      </c>
      <c r="F21" s="7">
        <v>191.757675</v>
      </c>
      <c r="G21" s="7">
        <v>39.249562</v>
      </c>
      <c r="H21" s="7">
        <v>126</v>
      </c>
      <c r="I21" s="7">
        <v>68</v>
      </c>
      <c r="J21" s="7">
        <v>30</v>
      </c>
      <c r="K21" s="7">
        <v>0</v>
      </c>
      <c r="L21" s="8">
        <v>98</v>
      </c>
      <c r="M21" s="9">
        <v>1</v>
      </c>
    </row>
    <row r="22" spans="1:13" ht="11.25">
      <c r="A22" s="5">
        <v>65</v>
      </c>
      <c r="B22" s="57" t="s">
        <v>19</v>
      </c>
      <c r="C22" s="7">
        <v>12480</v>
      </c>
      <c r="D22" s="7">
        <v>25205</v>
      </c>
      <c r="E22" s="7">
        <v>954.833652</v>
      </c>
      <c r="F22" s="7">
        <v>270.7193</v>
      </c>
      <c r="G22" s="7">
        <v>12.134003</v>
      </c>
      <c r="H22" s="7">
        <v>43</v>
      </c>
      <c r="I22" s="7">
        <v>30</v>
      </c>
      <c r="J22" s="7">
        <v>5</v>
      </c>
      <c r="K22" s="7">
        <v>0</v>
      </c>
      <c r="L22" s="8">
        <v>35</v>
      </c>
      <c r="M22" s="9">
        <v>0</v>
      </c>
    </row>
    <row r="23" spans="1:13" ht="11.25">
      <c r="A23" s="5">
        <v>68</v>
      </c>
      <c r="B23" s="57" t="s">
        <v>20</v>
      </c>
      <c r="C23" s="7">
        <v>2088</v>
      </c>
      <c r="D23" s="7">
        <v>4372</v>
      </c>
      <c r="E23" s="7">
        <v>156.395458</v>
      </c>
      <c r="F23" s="7">
        <v>11.22066</v>
      </c>
      <c r="G23" s="7">
        <v>0.376758</v>
      </c>
      <c r="H23" s="7">
        <v>47</v>
      </c>
      <c r="I23" s="7">
        <v>3</v>
      </c>
      <c r="J23" s="7">
        <v>1</v>
      </c>
      <c r="K23" s="7">
        <v>0</v>
      </c>
      <c r="L23" s="8">
        <v>4</v>
      </c>
      <c r="M23" s="9">
        <v>0</v>
      </c>
    </row>
    <row r="24" spans="1:13" ht="11.25">
      <c r="A24" s="5">
        <v>76</v>
      </c>
      <c r="B24" s="57" t="s">
        <v>97</v>
      </c>
      <c r="C24" s="7">
        <v>13961</v>
      </c>
      <c r="D24" s="7">
        <v>12123</v>
      </c>
      <c r="E24" s="7">
        <v>806.115265</v>
      </c>
      <c r="F24" s="7">
        <v>95.921895</v>
      </c>
      <c r="G24" s="7">
        <v>15.368751</v>
      </c>
      <c r="H24" s="7">
        <v>103</v>
      </c>
      <c r="I24" s="7">
        <v>14</v>
      </c>
      <c r="J24" s="7">
        <v>23</v>
      </c>
      <c r="K24" s="7">
        <v>1</v>
      </c>
      <c r="L24" s="8">
        <v>38</v>
      </c>
      <c r="M24" s="9">
        <v>0</v>
      </c>
    </row>
    <row r="25" spans="1:13" ht="11.25">
      <c r="A25" s="5">
        <v>94</v>
      </c>
      <c r="B25" s="57" t="s">
        <v>22</v>
      </c>
      <c r="C25" s="7">
        <v>1366</v>
      </c>
      <c r="D25" s="7">
        <v>2671</v>
      </c>
      <c r="E25" s="7">
        <v>73.484051</v>
      </c>
      <c r="F25" s="7">
        <v>27.797627</v>
      </c>
      <c r="G25" s="7">
        <v>0</v>
      </c>
      <c r="H25" s="7">
        <v>12</v>
      </c>
      <c r="I25" s="7">
        <v>0</v>
      </c>
      <c r="J25" s="7">
        <v>4</v>
      </c>
      <c r="K25" s="7">
        <v>0</v>
      </c>
      <c r="L25" s="8">
        <v>4</v>
      </c>
      <c r="M25" s="9">
        <v>0</v>
      </c>
    </row>
    <row r="26" spans="1:13" ht="11.25">
      <c r="A26" s="5"/>
      <c r="B26" s="5"/>
      <c r="C26" s="12"/>
      <c r="D26" s="10"/>
      <c r="E26" s="10"/>
      <c r="F26" s="10"/>
      <c r="G26" s="10"/>
      <c r="H26" s="10"/>
      <c r="I26" s="10"/>
      <c r="J26" s="10"/>
      <c r="K26" s="10"/>
      <c r="M26" s="9"/>
    </row>
    <row r="27" spans="2:13" ht="11.25">
      <c r="B27" s="6" t="s">
        <v>23</v>
      </c>
      <c r="C27" s="12">
        <v>45503</v>
      </c>
      <c r="D27" s="10">
        <v>67174</v>
      </c>
      <c r="E27" s="10">
        <v>2953.264776</v>
      </c>
      <c r="F27" s="10">
        <v>610.884094</v>
      </c>
      <c r="G27" s="10">
        <v>69.479992</v>
      </c>
      <c r="H27" s="10">
        <v>331</v>
      </c>
      <c r="I27" s="10">
        <v>121</v>
      </c>
      <c r="J27" s="10">
        <v>63</v>
      </c>
      <c r="K27" s="10">
        <v>1</v>
      </c>
      <c r="L27" s="10">
        <v>185</v>
      </c>
      <c r="M27" s="13">
        <v>0.31295418470808</v>
      </c>
    </row>
    <row r="28" spans="1:11" ht="11.25">
      <c r="A28" s="5"/>
      <c r="B28" s="5"/>
      <c r="C28" s="12"/>
      <c r="D28" s="10"/>
      <c r="E28" s="10"/>
      <c r="F28" s="10"/>
      <c r="G28" s="10"/>
      <c r="H28" s="10"/>
      <c r="I28" s="10"/>
      <c r="J28" s="10"/>
      <c r="K28" s="10"/>
    </row>
    <row r="29" spans="2:13" ht="12" thickBot="1">
      <c r="B29" s="14" t="s">
        <v>24</v>
      </c>
      <c r="C29" s="15">
        <v>1384638</v>
      </c>
      <c r="D29" s="15">
        <v>1381165</v>
      </c>
      <c r="E29" s="16">
        <v>68687.31038099999</v>
      </c>
      <c r="F29" s="16">
        <v>29689.870041000002</v>
      </c>
      <c r="G29" s="16">
        <v>9175.424483</v>
      </c>
      <c r="H29" s="16">
        <v>25001</v>
      </c>
      <c r="I29" s="16">
        <v>15581</v>
      </c>
      <c r="J29" s="16">
        <v>8094</v>
      </c>
      <c r="K29" s="16">
        <v>742</v>
      </c>
      <c r="L29" s="16">
        <v>24417</v>
      </c>
      <c r="M29" s="17">
        <v>0.9636272129189197</v>
      </c>
    </row>
    <row r="30" spans="2:11" ht="11.25">
      <c r="B30" s="6" t="s">
        <v>100</v>
      </c>
      <c r="C30" s="5"/>
      <c r="D30" s="5"/>
      <c r="E30" s="5"/>
      <c r="F30" s="5"/>
      <c r="G30" s="5"/>
      <c r="H30" s="5"/>
      <c r="I30" s="5"/>
      <c r="J30" s="5"/>
      <c r="K30" s="5"/>
    </row>
    <row r="31" spans="2:11" ht="11.25">
      <c r="B31" s="6" t="s">
        <v>32</v>
      </c>
      <c r="C31" s="5"/>
      <c r="D31" s="5"/>
      <c r="E31" s="5"/>
      <c r="F31" s="5"/>
      <c r="G31" s="5"/>
      <c r="H31" s="5"/>
      <c r="I31" s="5"/>
      <c r="J31" s="5"/>
      <c r="K31" s="5"/>
    </row>
    <row r="32" spans="2:13" ht="11.25">
      <c r="B32" s="6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1.25">
      <c r="B33" s="6" t="s">
        <v>95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1.25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3" sqref="A3:M3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35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143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5" t="s">
        <v>117</v>
      </c>
      <c r="C6" s="95"/>
      <c r="D6" s="49"/>
      <c r="E6" s="95" t="s">
        <v>116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41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1374818</v>
      </c>
      <c r="C10" s="25">
        <v>0.4938868472196776</v>
      </c>
      <c r="D10" s="25"/>
      <c r="E10" s="24">
        <v>1384638</v>
      </c>
      <c r="F10" s="25">
        <v>0.5006278465964495</v>
      </c>
      <c r="G10" s="25">
        <v>0.007142763623985138</v>
      </c>
      <c r="H10" s="26"/>
      <c r="I10" s="26"/>
    </row>
    <row r="11" spans="1:9" ht="11.25">
      <c r="A11" s="23" t="s">
        <v>44</v>
      </c>
      <c r="B11" s="24">
        <v>1408852</v>
      </c>
      <c r="C11" s="25">
        <v>0.5061131527803224</v>
      </c>
      <c r="D11" s="25"/>
      <c r="E11" s="24">
        <v>1381165</v>
      </c>
      <c r="F11" s="25">
        <v>0.49937215340355046</v>
      </c>
      <c r="G11" s="25">
        <v>-0.019652170703523097</v>
      </c>
      <c r="H11" s="26"/>
      <c r="I11" s="26"/>
    </row>
    <row r="12" spans="1:9" ht="11.25">
      <c r="A12" s="23" t="s">
        <v>45</v>
      </c>
      <c r="B12" s="24">
        <v>2783670</v>
      </c>
      <c r="C12" s="25">
        <v>1</v>
      </c>
      <c r="D12" s="25"/>
      <c r="E12" s="24">
        <v>2765803</v>
      </c>
      <c r="F12" s="25">
        <v>1</v>
      </c>
      <c r="G12" s="25">
        <v>-0.006418505067051772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1600391</v>
      </c>
      <c r="C14" s="25">
        <v>0.574921237071923</v>
      </c>
      <c r="D14" s="25"/>
      <c r="E14" s="24">
        <v>1582159</v>
      </c>
      <c r="F14" s="25">
        <v>0.5720432727855166</v>
      </c>
      <c r="G14" s="25">
        <v>-0.011392216027208302</v>
      </c>
      <c r="H14" s="26"/>
      <c r="I14" s="26"/>
    </row>
    <row r="15" spans="1:9" ht="11.25">
      <c r="A15" s="23" t="s">
        <v>49</v>
      </c>
      <c r="B15" s="24">
        <v>201235</v>
      </c>
      <c r="C15" s="25">
        <v>0.07229125578822203</v>
      </c>
      <c r="D15" s="25"/>
      <c r="E15" s="24">
        <v>201247</v>
      </c>
      <c r="F15" s="25">
        <v>0.07276259372052167</v>
      </c>
      <c r="G15" s="25">
        <v>5.963177379686435E-05</v>
      </c>
      <c r="H15" s="26"/>
      <c r="I15" s="26"/>
    </row>
    <row r="16" spans="1:9" ht="11.25">
      <c r="A16" s="23" t="s">
        <v>48</v>
      </c>
      <c r="B16" s="24">
        <v>192660</v>
      </c>
      <c r="C16" s="25">
        <v>0.06921079007209906</v>
      </c>
      <c r="D16" s="25"/>
      <c r="E16" s="24">
        <v>192532</v>
      </c>
      <c r="F16" s="25">
        <v>0.06961161008213528</v>
      </c>
      <c r="G16" s="25">
        <v>-0.0006643828506176508</v>
      </c>
      <c r="H16" s="26"/>
      <c r="I16" s="26"/>
    </row>
    <row r="17" spans="1:9" ht="11.25">
      <c r="A17" s="23" t="s">
        <v>76</v>
      </c>
      <c r="B17" s="24">
        <v>169314</v>
      </c>
      <c r="C17" s="25">
        <v>0.06082402008858809</v>
      </c>
      <c r="D17" s="25"/>
      <c r="E17" s="24">
        <v>169692</v>
      </c>
      <c r="F17" s="25">
        <v>0.061353610506605136</v>
      </c>
      <c r="G17" s="25">
        <v>0.0022325383606789373</v>
      </c>
      <c r="H17" s="26"/>
      <c r="I17" s="26"/>
    </row>
    <row r="18" spans="1:9" ht="11.25">
      <c r="A18" s="23" t="s">
        <v>50</v>
      </c>
      <c r="B18" s="24">
        <v>620070</v>
      </c>
      <c r="C18" s="25">
        <v>0.2227526969791678</v>
      </c>
      <c r="D18" s="25"/>
      <c r="E18" s="24">
        <v>620173</v>
      </c>
      <c r="F18" s="25">
        <v>0.22422891290522137</v>
      </c>
      <c r="G18" s="25">
        <v>0.00016611027787183374</v>
      </c>
      <c r="H18" s="26"/>
      <c r="I18" s="26"/>
    </row>
    <row r="19" spans="1:7" ht="11.25">
      <c r="A19" s="23" t="s">
        <v>51</v>
      </c>
      <c r="B19" s="24">
        <v>2783670</v>
      </c>
      <c r="C19" s="25">
        <v>1</v>
      </c>
      <c r="D19" s="25"/>
      <c r="E19" s="24">
        <v>2765803</v>
      </c>
      <c r="F19" s="25">
        <v>1</v>
      </c>
      <c r="G19" s="25">
        <v>-0.006418505067051772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1173499</v>
      </c>
      <c r="C21" s="25">
        <v>0.8535667993872643</v>
      </c>
      <c r="D21" s="25"/>
      <c r="E21" s="24">
        <v>1172561</v>
      </c>
      <c r="F21" s="25">
        <v>0.8468357794600466</v>
      </c>
      <c r="G21" s="25">
        <v>-0.0007993189597945705</v>
      </c>
      <c r="H21" s="26"/>
      <c r="I21" s="26"/>
    </row>
    <row r="22" spans="1:9" ht="11.25">
      <c r="A22" s="23" t="s">
        <v>54</v>
      </c>
      <c r="B22" s="24">
        <v>47735</v>
      </c>
      <c r="C22" s="25">
        <v>0.03472095942881167</v>
      </c>
      <c r="D22" s="25"/>
      <c r="E22" s="24">
        <v>48368</v>
      </c>
      <c r="F22" s="25">
        <v>0.034931873890504235</v>
      </c>
      <c r="G22" s="25">
        <v>0.013260710170734269</v>
      </c>
      <c r="H22" s="26"/>
      <c r="I22" s="26"/>
    </row>
    <row r="23" spans="1:9" ht="11.25">
      <c r="A23" s="23" t="s">
        <v>55</v>
      </c>
      <c r="B23" s="24">
        <v>89700</v>
      </c>
      <c r="C23" s="25">
        <v>0.0652449997017787</v>
      </c>
      <c r="D23" s="25"/>
      <c r="E23" s="24">
        <v>92161</v>
      </c>
      <c r="F23" s="25">
        <v>0.0665596350815159</v>
      </c>
      <c r="G23" s="25">
        <v>0.02743589743589747</v>
      </c>
      <c r="H23" s="26"/>
      <c r="I23" s="26"/>
    </row>
    <row r="24" spans="1:9" ht="11.25">
      <c r="A24" s="23" t="s">
        <v>56</v>
      </c>
      <c r="B24" s="24">
        <v>63884</v>
      </c>
      <c r="C24" s="25">
        <v>0.046467241482145275</v>
      </c>
      <c r="D24" s="25"/>
      <c r="E24" s="24">
        <v>71548</v>
      </c>
      <c r="F24" s="25">
        <v>0.05167271156793328</v>
      </c>
      <c r="G24" s="25">
        <v>0.11996744098678858</v>
      </c>
      <c r="H24" s="24"/>
      <c r="I24" s="26"/>
    </row>
    <row r="25" spans="1:9" ht="11.25">
      <c r="A25" s="23" t="s">
        <v>57</v>
      </c>
      <c r="B25" s="24">
        <v>1374818</v>
      </c>
      <c r="C25" s="25">
        <v>1</v>
      </c>
      <c r="D25" s="25"/>
      <c r="E25" s="24">
        <v>1384638</v>
      </c>
      <c r="F25" s="25">
        <v>1</v>
      </c>
      <c r="G25" s="25">
        <v>0.007142763623985138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895252</v>
      </c>
      <c r="C27" s="25">
        <v>0.6511785559979576</v>
      </c>
      <c r="D27" s="25"/>
      <c r="E27" s="24">
        <v>898342</v>
      </c>
      <c r="F27" s="25">
        <v>0.6487919586202314</v>
      </c>
      <c r="G27" s="25">
        <v>0.0034515421356220433</v>
      </c>
      <c r="H27" s="26"/>
      <c r="I27" s="26"/>
    </row>
    <row r="28" spans="1:9" ht="11.25">
      <c r="A28" s="18" t="s">
        <v>60</v>
      </c>
      <c r="B28" s="24">
        <v>479566</v>
      </c>
      <c r="C28" s="25">
        <v>0.34882144400204246</v>
      </c>
      <c r="D28" s="25"/>
      <c r="E28" s="24">
        <v>486296</v>
      </c>
      <c r="F28" s="25">
        <v>0.3512080413797686</v>
      </c>
      <c r="G28" s="25">
        <v>0.014033521976120067</v>
      </c>
      <c r="H28" s="26"/>
      <c r="I28" s="26"/>
    </row>
    <row r="29" spans="1:9" ht="11.25">
      <c r="A29" s="18" t="s">
        <v>61</v>
      </c>
      <c r="B29" s="24">
        <v>1374818</v>
      </c>
      <c r="C29" s="25">
        <v>1</v>
      </c>
      <c r="D29" s="25"/>
      <c r="E29" s="24">
        <v>1384638</v>
      </c>
      <c r="F29" s="25">
        <v>1</v>
      </c>
      <c r="G29" s="25">
        <v>0.007142763623985138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693832</v>
      </c>
      <c r="C31" s="25">
        <v>0.5046718911157695</v>
      </c>
      <c r="D31" s="25"/>
      <c r="E31" s="24">
        <v>690347</v>
      </c>
      <c r="F31" s="25">
        <v>0.4985758010396941</v>
      </c>
      <c r="G31" s="25">
        <v>-0.005022829733999035</v>
      </c>
      <c r="H31" s="26"/>
      <c r="I31" s="26"/>
    </row>
    <row r="32" spans="1:9" ht="11.25">
      <c r="A32" s="18" t="s">
        <v>64</v>
      </c>
      <c r="B32" s="24">
        <v>543327</v>
      </c>
      <c r="C32" s="25">
        <v>0.3951992190966368</v>
      </c>
      <c r="D32" s="25"/>
      <c r="E32" s="24">
        <v>549201</v>
      </c>
      <c r="F32" s="25">
        <v>0.39663868823475884</v>
      </c>
      <c r="G32" s="25">
        <v>0.010811168964546258</v>
      </c>
      <c r="H32" s="26"/>
      <c r="I32" s="26"/>
    </row>
    <row r="33" spans="1:9" ht="11.25">
      <c r="A33" s="18" t="s">
        <v>65</v>
      </c>
      <c r="B33" s="24">
        <v>137659</v>
      </c>
      <c r="C33" s="25">
        <v>0.1001288897875937</v>
      </c>
      <c r="D33" s="25"/>
      <c r="E33" s="24">
        <v>145090</v>
      </c>
      <c r="F33" s="25">
        <v>0.10478551072554704</v>
      </c>
      <c r="G33" s="25">
        <v>0.05398121445019943</v>
      </c>
      <c r="H33" s="26"/>
      <c r="I33" s="26"/>
    </row>
    <row r="34" spans="1:9" ht="11.25">
      <c r="A34" s="18" t="s">
        <v>61</v>
      </c>
      <c r="B34" s="24">
        <v>1374818</v>
      </c>
      <c r="C34" s="25">
        <v>1</v>
      </c>
      <c r="D34" s="25"/>
      <c r="E34" s="24">
        <v>1384638</v>
      </c>
      <c r="F34" s="25">
        <v>1</v>
      </c>
      <c r="G34" s="25">
        <v>0.007142763623985138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310959</v>
      </c>
      <c r="C36" s="25">
        <v>0.22618193826382837</v>
      </c>
      <c r="D36" s="25"/>
      <c r="E36" s="24">
        <v>306909</v>
      </c>
      <c r="F36" s="25">
        <v>0.22165287966963207</v>
      </c>
      <c r="G36" s="25">
        <v>-0.013024225058609007</v>
      </c>
      <c r="H36" s="26"/>
      <c r="I36" s="26"/>
    </row>
    <row r="37" spans="1:9" ht="11.25">
      <c r="A37" s="23" t="s">
        <v>103</v>
      </c>
      <c r="B37" s="24">
        <v>299398</v>
      </c>
      <c r="C37" s="25">
        <v>0.21777282520304506</v>
      </c>
      <c r="D37" s="25"/>
      <c r="E37" s="24">
        <v>293812</v>
      </c>
      <c r="F37" s="25">
        <v>0.2121940897187568</v>
      </c>
      <c r="G37" s="25">
        <v>-0.01865743926145136</v>
      </c>
      <c r="H37" s="26"/>
      <c r="I37" s="26"/>
    </row>
    <row r="38" spans="1:9" ht="11.25">
      <c r="A38" s="23" t="s">
        <v>114</v>
      </c>
      <c r="B38" s="24">
        <v>262358</v>
      </c>
      <c r="C38" s="25">
        <v>0.19083107727713777</v>
      </c>
      <c r="D38" s="25"/>
      <c r="E38" s="24">
        <v>272347</v>
      </c>
      <c r="F38" s="25">
        <v>0.19669184292212116</v>
      </c>
      <c r="G38" s="25">
        <v>0.0380739295161574</v>
      </c>
      <c r="H38" s="26"/>
      <c r="I38" s="26"/>
    </row>
    <row r="39" spans="1:9" ht="11.25">
      <c r="A39" s="23" t="s">
        <v>105</v>
      </c>
      <c r="B39" s="24">
        <v>204461</v>
      </c>
      <c r="C39" s="25">
        <v>0.1487185940248091</v>
      </c>
      <c r="D39" s="25"/>
      <c r="E39" s="24">
        <v>217546</v>
      </c>
      <c r="F39" s="25">
        <v>0.157113989360396</v>
      </c>
      <c r="G39" s="25">
        <v>0.0639975349822215</v>
      </c>
      <c r="H39" s="26"/>
      <c r="I39" s="26"/>
    </row>
    <row r="40" spans="1:9" ht="11.25">
      <c r="A40" s="23" t="s">
        <v>108</v>
      </c>
      <c r="B40" s="24">
        <v>144831</v>
      </c>
      <c r="C40" s="25">
        <v>0.10534558028771808</v>
      </c>
      <c r="D40" s="25"/>
      <c r="E40" s="24">
        <v>167680</v>
      </c>
      <c r="F40" s="25">
        <v>0.12110024425156611</v>
      </c>
      <c r="G40" s="25">
        <v>0.15776318605823336</v>
      </c>
      <c r="H40" s="26"/>
      <c r="I40" s="26"/>
    </row>
    <row r="41" spans="1:9" ht="11.25">
      <c r="A41" s="23" t="s">
        <v>115</v>
      </c>
      <c r="B41" s="24">
        <v>69738</v>
      </c>
      <c r="C41" s="25">
        <v>0.05072525963436615</v>
      </c>
      <c r="D41" s="25"/>
      <c r="E41" s="24">
        <v>69338</v>
      </c>
      <c r="F41" s="25">
        <v>0.050076626526211185</v>
      </c>
      <c r="G41" s="25">
        <v>-0.005735753821445977</v>
      </c>
      <c r="H41" s="23"/>
      <c r="I41" s="26"/>
    </row>
    <row r="42" spans="1:9" ht="11.25">
      <c r="A42" s="23" t="s">
        <v>98</v>
      </c>
      <c r="B42" s="24">
        <v>14755</v>
      </c>
      <c r="C42" s="25">
        <v>0.010732329661089685</v>
      </c>
      <c r="D42" s="25"/>
      <c r="E42" s="24">
        <v>14029</v>
      </c>
      <c r="F42" s="25">
        <v>0.010131890068017778</v>
      </c>
      <c r="G42" s="25">
        <v>-0.049203659776347</v>
      </c>
      <c r="H42" s="26"/>
      <c r="I42" s="26"/>
    </row>
    <row r="43" spans="1:9" ht="11.25">
      <c r="A43" s="23" t="s">
        <v>67</v>
      </c>
      <c r="B43" s="24">
        <v>1306500</v>
      </c>
      <c r="C43" s="25">
        <v>0.9503076043519944</v>
      </c>
      <c r="D43" s="25"/>
      <c r="E43" s="24">
        <v>1341661</v>
      </c>
      <c r="F43" s="25">
        <v>0.968961562516701</v>
      </c>
      <c r="G43" s="25">
        <v>0.026912361270570173</v>
      </c>
      <c r="H43" s="26"/>
      <c r="I43" s="26"/>
    </row>
    <row r="44" spans="1:9" ht="11.25">
      <c r="A44" s="23" t="s">
        <v>68</v>
      </c>
      <c r="B44" s="24">
        <v>68318</v>
      </c>
      <c r="C44" s="25">
        <v>0.049692395648005774</v>
      </c>
      <c r="D44" s="25"/>
      <c r="E44" s="24">
        <v>42977</v>
      </c>
      <c r="F44" s="25">
        <v>0.031038437483298886</v>
      </c>
      <c r="G44" s="25">
        <v>-0.37092713486928774</v>
      </c>
      <c r="H44" s="26"/>
      <c r="I44" s="26"/>
    </row>
    <row r="45" spans="1:9" ht="11.25">
      <c r="A45" s="22" t="s">
        <v>61</v>
      </c>
      <c r="B45" s="24">
        <v>1374818</v>
      </c>
      <c r="C45" s="25">
        <v>1.0000000000000002</v>
      </c>
      <c r="D45" s="25"/>
      <c r="E45" s="24">
        <v>1384638</v>
      </c>
      <c r="F45" s="25">
        <v>0.9999999999999999</v>
      </c>
      <c r="G45" s="25">
        <v>0.007142763623985138</v>
      </c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25127</v>
      </c>
      <c r="E47" s="18">
        <v>25001</v>
      </c>
      <c r="G47" s="25">
        <v>-0.005014526206869152</v>
      </c>
    </row>
    <row r="48" spans="1:7" ht="11.25">
      <c r="A48" s="23" t="s">
        <v>70</v>
      </c>
      <c r="B48" s="18">
        <v>16910</v>
      </c>
      <c r="C48" s="27">
        <v>0.7100865037372974</v>
      </c>
      <c r="E48" s="18">
        <v>15581</v>
      </c>
      <c r="F48" s="27">
        <v>0.638120981283532</v>
      </c>
      <c r="G48" s="25">
        <v>-0.07859254878769961</v>
      </c>
    </row>
    <row r="49" spans="1:7" ht="11.25">
      <c r="A49" s="23" t="s">
        <v>71</v>
      </c>
      <c r="B49" s="18">
        <v>6317</v>
      </c>
      <c r="C49" s="27">
        <v>0.26526413034349544</v>
      </c>
      <c r="E49" s="18">
        <v>8094</v>
      </c>
      <c r="F49" s="27">
        <v>0.3314903550804767</v>
      </c>
      <c r="G49" s="25">
        <v>0.28130441665347483</v>
      </c>
    </row>
    <row r="50" spans="1:7" ht="11.25">
      <c r="A50" s="23" t="s">
        <v>72</v>
      </c>
      <c r="B50" s="18">
        <v>587</v>
      </c>
      <c r="C50" s="27">
        <v>0.02464936591920719</v>
      </c>
      <c r="E50" s="18">
        <v>742</v>
      </c>
      <c r="F50" s="27">
        <v>0.03038866363599132</v>
      </c>
      <c r="G50" s="25">
        <v>0.26405451448040895</v>
      </c>
    </row>
    <row r="51" spans="1:7" ht="12" thickBot="1">
      <c r="A51" s="28" t="s">
        <v>73</v>
      </c>
      <c r="B51" s="29">
        <v>23814</v>
      </c>
      <c r="C51" s="30">
        <v>1</v>
      </c>
      <c r="D51" s="29"/>
      <c r="E51" s="29">
        <v>24417</v>
      </c>
      <c r="F51" s="30">
        <v>1</v>
      </c>
      <c r="G51" s="31">
        <v>0.025321239606953982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/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143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117</v>
      </c>
      <c r="C59" s="95"/>
      <c r="D59" s="49"/>
      <c r="E59" s="95" t="s">
        <v>116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41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1329344</v>
      </c>
      <c r="C63" s="25">
        <v>0.47755085911763967</v>
      </c>
      <c r="D63" s="25"/>
      <c r="E63" s="24">
        <v>1339135</v>
      </c>
      <c r="F63" s="25">
        <v>0.48417584332651314</v>
      </c>
      <c r="G63" s="25">
        <v>0.007365286938520121</v>
      </c>
    </row>
    <row r="64" spans="1:7" ht="11.25">
      <c r="A64" s="23" t="s">
        <v>44</v>
      </c>
      <c r="B64" s="24">
        <v>1339416</v>
      </c>
      <c r="C64" s="25">
        <v>0.48116910409639074</v>
      </c>
      <c r="D64" s="25"/>
      <c r="E64" s="24">
        <v>1313991</v>
      </c>
      <c r="F64" s="25">
        <v>0.4750848126204216</v>
      </c>
      <c r="G64" s="25">
        <v>-0.018982153416115644</v>
      </c>
    </row>
    <row r="65" spans="1:7" ht="11.25">
      <c r="A65" s="23" t="s">
        <v>45</v>
      </c>
      <c r="B65" s="24">
        <v>2668760</v>
      </c>
      <c r="C65" s="25">
        <v>0.9587199632140304</v>
      </c>
      <c r="D65" s="25"/>
      <c r="E65" s="24">
        <v>2653126</v>
      </c>
      <c r="F65" s="25">
        <v>0.9592606559469348</v>
      </c>
      <c r="G65" s="25">
        <v>-0.005858151351189278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1582300</v>
      </c>
      <c r="C67" s="25">
        <v>0.5684222626963684</v>
      </c>
      <c r="D67" s="25"/>
      <c r="E67" s="24">
        <v>1563507</v>
      </c>
      <c r="F67" s="25">
        <v>0.5652994808379339</v>
      </c>
      <c r="G67" s="25">
        <v>-0.011877014472603142</v>
      </c>
    </row>
    <row r="68" spans="1:7" ht="11.25">
      <c r="A68" s="23" t="s">
        <v>48</v>
      </c>
      <c r="B68" s="24">
        <v>190664</v>
      </c>
      <c r="C68" s="25">
        <v>0.06849375105526158</v>
      </c>
      <c r="D68" s="25"/>
      <c r="E68" s="24">
        <v>190502</v>
      </c>
      <c r="F68" s="25">
        <v>0.06887764602178825</v>
      </c>
      <c r="G68" s="25">
        <v>-0.0008496622330381731</v>
      </c>
    </row>
    <row r="69" spans="1:7" ht="11.25">
      <c r="A69" s="23" t="s">
        <v>49</v>
      </c>
      <c r="B69" s="24">
        <v>192402</v>
      </c>
      <c r="C69" s="25">
        <v>0.06911810667212709</v>
      </c>
      <c r="D69" s="25"/>
      <c r="E69" s="24">
        <v>192399</v>
      </c>
      <c r="F69" s="25">
        <v>0.06956352278162978</v>
      </c>
      <c r="G69" s="25">
        <v>-1.5592353509785717E-05</v>
      </c>
    </row>
    <row r="70" spans="1:7" ht="11.25">
      <c r="A70" s="23" t="s">
        <v>76</v>
      </c>
      <c r="B70" s="24">
        <v>131175</v>
      </c>
      <c r="C70" s="25">
        <v>0.04712304260203257</v>
      </c>
      <c r="D70" s="25"/>
      <c r="E70" s="24">
        <v>131513</v>
      </c>
      <c r="F70" s="25">
        <v>0.04754966279232469</v>
      </c>
      <c r="G70" s="25">
        <v>0.002576710501238866</v>
      </c>
    </row>
    <row r="71" spans="1:7" ht="11.25">
      <c r="A71" s="23" t="s">
        <v>50</v>
      </c>
      <c r="B71" s="24">
        <v>572219</v>
      </c>
      <c r="C71" s="25">
        <v>0.2055628001882407</v>
      </c>
      <c r="D71" s="25"/>
      <c r="E71" s="24">
        <v>575205</v>
      </c>
      <c r="F71" s="25">
        <v>0.2079703435132582</v>
      </c>
      <c r="G71" s="25">
        <v>0.005218281811683934</v>
      </c>
    </row>
    <row r="72" spans="1:7" ht="11.25">
      <c r="A72" s="23" t="s">
        <v>51</v>
      </c>
      <c r="B72" s="24">
        <v>2668760</v>
      </c>
      <c r="C72" s="25">
        <v>0.9587199632140303</v>
      </c>
      <c r="D72" s="25"/>
      <c r="E72" s="24">
        <v>2653126</v>
      </c>
      <c r="F72" s="25">
        <v>0.9592606559469348</v>
      </c>
      <c r="G72" s="25">
        <v>-0.005858151351189278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1143298</v>
      </c>
      <c r="C74" s="25">
        <v>0.8315995280829899</v>
      </c>
      <c r="D74" s="25"/>
      <c r="E74" s="24">
        <v>1142884</v>
      </c>
      <c r="F74" s="25">
        <v>0.825402740644125</v>
      </c>
      <c r="G74" s="25">
        <v>-0.0003621103159455741</v>
      </c>
    </row>
    <row r="75" spans="1:7" ht="11.25">
      <c r="A75" s="23" t="s">
        <v>54</v>
      </c>
      <c r="B75" s="24">
        <v>47514</v>
      </c>
      <c r="C75" s="25">
        <v>0.03456021087882178</v>
      </c>
      <c r="D75" s="25"/>
      <c r="E75" s="24">
        <v>48114</v>
      </c>
      <c r="F75" s="25">
        <v>0.03474843244227011</v>
      </c>
      <c r="G75" s="25">
        <v>0.01262785705265812</v>
      </c>
    </row>
    <row r="76" spans="1:7" ht="11.25">
      <c r="A76" s="23" t="s">
        <v>55</v>
      </c>
      <c r="B76" s="24">
        <v>77237</v>
      </c>
      <c r="C76" s="25">
        <v>0.05617979979895521</v>
      </c>
      <c r="D76" s="25"/>
      <c r="E76" s="24">
        <v>79386</v>
      </c>
      <c r="F76" s="25">
        <v>0.05733339688785083</v>
      </c>
      <c r="G76" s="25">
        <v>0.027823452490386646</v>
      </c>
    </row>
    <row r="77" spans="1:7" ht="11.25">
      <c r="A77" s="23" t="s">
        <v>56</v>
      </c>
      <c r="B77" s="24">
        <v>61295</v>
      </c>
      <c r="C77" s="25">
        <v>0.044584083129548785</v>
      </c>
      <c r="D77" s="25"/>
      <c r="E77" s="24">
        <v>68751</v>
      </c>
      <c r="F77" s="25">
        <v>0.04965268900607957</v>
      </c>
      <c r="G77" s="25">
        <v>0.12164124316828451</v>
      </c>
    </row>
    <row r="78" spans="1:7" ht="11.25">
      <c r="A78" s="23" t="s">
        <v>57</v>
      </c>
      <c r="B78" s="24">
        <v>1329344</v>
      </c>
      <c r="C78" s="25">
        <v>0.9669236218903157</v>
      </c>
      <c r="D78" s="25"/>
      <c r="E78" s="24">
        <v>1339135</v>
      </c>
      <c r="F78" s="25">
        <v>0.9671372589803255</v>
      </c>
      <c r="G78" s="25">
        <v>0.007365286938520121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862151</v>
      </c>
      <c r="C80" s="25">
        <v>0.6271019145806936</v>
      </c>
      <c r="D80" s="25"/>
      <c r="E80" s="24">
        <v>865449</v>
      </c>
      <c r="F80" s="25">
        <v>0.6250362910739125</v>
      </c>
      <c r="G80" s="25">
        <v>0.003825315982931121</v>
      </c>
    </row>
    <row r="81" spans="1:7" ht="11.25">
      <c r="A81" s="18" t="s">
        <v>60</v>
      </c>
      <c r="B81" s="24">
        <v>467193</v>
      </c>
      <c r="C81" s="25">
        <v>0.3398217073096221</v>
      </c>
      <c r="D81" s="25"/>
      <c r="E81" s="24">
        <v>473686</v>
      </c>
      <c r="F81" s="25">
        <v>0.3421009679064131</v>
      </c>
      <c r="G81" s="25">
        <v>0.013897896586635428</v>
      </c>
    </row>
    <row r="82" spans="1:7" ht="11.25">
      <c r="A82" s="18" t="s">
        <v>61</v>
      </c>
      <c r="B82" s="24">
        <v>1329344</v>
      </c>
      <c r="C82" s="25">
        <v>0.9669236218903157</v>
      </c>
      <c r="D82" s="25"/>
      <c r="E82" s="24">
        <v>1339135</v>
      </c>
      <c r="F82" s="25">
        <v>0.9671372589803255</v>
      </c>
      <c r="G82" s="25">
        <v>0.007365286938520121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682313</v>
      </c>
      <c r="C84" s="25">
        <v>0.4962933275531743</v>
      </c>
      <c r="D84" s="25"/>
      <c r="E84" s="24">
        <v>678934</v>
      </c>
      <c r="F84" s="25">
        <v>0.49033321344640257</v>
      </c>
      <c r="G84" s="25">
        <v>-0.0049522726373379955</v>
      </c>
    </row>
    <row r="85" spans="1:7" ht="11.25">
      <c r="A85" s="18" t="s">
        <v>64</v>
      </c>
      <c r="B85" s="24">
        <v>522096</v>
      </c>
      <c r="C85" s="25">
        <v>0.3797564477625402</v>
      </c>
      <c r="D85" s="25"/>
      <c r="E85" s="24">
        <v>528660</v>
      </c>
      <c r="F85" s="25">
        <v>0.38180376387185677</v>
      </c>
      <c r="G85" s="25">
        <v>0.012572400478072954</v>
      </c>
    </row>
    <row r="86" spans="1:7" ht="11.25">
      <c r="A86" s="18" t="s">
        <v>65</v>
      </c>
      <c r="B86" s="24">
        <v>124935</v>
      </c>
      <c r="C86" s="25">
        <v>0.09087384657460115</v>
      </c>
      <c r="D86" s="25"/>
      <c r="E86" s="24">
        <v>131541</v>
      </c>
      <c r="F86" s="25">
        <v>0.09500028166206619</v>
      </c>
      <c r="G86" s="25">
        <v>0.05287549525753388</v>
      </c>
    </row>
    <row r="87" spans="1:7" ht="11.25">
      <c r="A87" s="18" t="s">
        <v>61</v>
      </c>
      <c r="B87" s="24">
        <v>1329344</v>
      </c>
      <c r="C87" s="25">
        <v>0.9669236218903157</v>
      </c>
      <c r="D87" s="25"/>
      <c r="E87" s="24">
        <v>1339135</v>
      </c>
      <c r="F87" s="25">
        <v>0.9671372589803255</v>
      </c>
      <c r="G87" s="25">
        <v>0.007365286938520121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33">
        <v>310959</v>
      </c>
      <c r="C89" s="25">
        <v>0.22618193826382837</v>
      </c>
      <c r="D89" s="25"/>
      <c r="E89" s="33">
        <v>306909</v>
      </c>
      <c r="F89" s="25">
        <v>0.22165287966963207</v>
      </c>
      <c r="G89" s="25">
        <v>-0.013024225058609007</v>
      </c>
    </row>
    <row r="90" spans="1:7" ht="11.25">
      <c r="A90" s="23" t="s">
        <v>103</v>
      </c>
      <c r="B90" s="33">
        <v>299398</v>
      </c>
      <c r="C90" s="25">
        <v>0.21777282520304506</v>
      </c>
      <c r="D90" s="25"/>
      <c r="E90" s="33">
        <v>293812</v>
      </c>
      <c r="F90" s="25">
        <v>0.2121940897187568</v>
      </c>
      <c r="G90" s="25">
        <v>-0.01865743926145136</v>
      </c>
    </row>
    <row r="91" spans="1:7" ht="11.25">
      <c r="A91" s="23" t="s">
        <v>114</v>
      </c>
      <c r="B91" s="33">
        <v>262358</v>
      </c>
      <c r="C91" s="25">
        <v>0.19083107727713777</v>
      </c>
      <c r="D91" s="25"/>
      <c r="E91" s="33">
        <v>272347</v>
      </c>
      <c r="F91" s="25">
        <v>0.19669184292212116</v>
      </c>
      <c r="G91" s="25">
        <v>0.0380739295161574</v>
      </c>
    </row>
    <row r="92" spans="1:7" ht="11.25">
      <c r="A92" s="23" t="s">
        <v>105</v>
      </c>
      <c r="B92" s="33">
        <v>204461</v>
      </c>
      <c r="C92" s="25">
        <v>0.1487185940248091</v>
      </c>
      <c r="D92" s="25"/>
      <c r="E92" s="33">
        <v>217546</v>
      </c>
      <c r="F92" s="25">
        <v>0.157113989360396</v>
      </c>
      <c r="G92" s="25">
        <v>0.0639975349822215</v>
      </c>
    </row>
    <row r="93" spans="1:7" ht="11.25">
      <c r="A93" s="23" t="s">
        <v>108</v>
      </c>
      <c r="B93" s="33">
        <v>144831</v>
      </c>
      <c r="C93" s="25">
        <v>0.10534558028771808</v>
      </c>
      <c r="D93" s="25"/>
      <c r="E93" s="33">
        <v>167680</v>
      </c>
      <c r="F93" s="25">
        <v>0.12110024425156611</v>
      </c>
      <c r="G93" s="25">
        <v>0.15776318605823336</v>
      </c>
    </row>
    <row r="94" spans="1:7" ht="11.25">
      <c r="A94" s="23" t="s">
        <v>115</v>
      </c>
      <c r="B94" s="33">
        <v>69738</v>
      </c>
      <c r="C94" s="25">
        <v>0.05072525963436615</v>
      </c>
      <c r="D94" s="25"/>
      <c r="E94" s="33">
        <v>69338</v>
      </c>
      <c r="F94" s="25">
        <v>0.050076626526211185</v>
      </c>
      <c r="G94" s="25">
        <v>-0.005735753821445977</v>
      </c>
    </row>
    <row r="95" spans="1:7" ht="11.25">
      <c r="A95" s="23" t="s">
        <v>119</v>
      </c>
      <c r="B95" s="33">
        <v>11278</v>
      </c>
      <c r="C95" s="25">
        <v>0.008203267632515722</v>
      </c>
      <c r="D95" s="25"/>
      <c r="E95" s="33">
        <v>11503</v>
      </c>
      <c r="F95" s="25">
        <v>0.008307586531642205</v>
      </c>
      <c r="G95" s="25">
        <v>0.019950345805993974</v>
      </c>
    </row>
    <row r="96" spans="1:7" ht="11.25">
      <c r="A96" s="22" t="s">
        <v>61</v>
      </c>
      <c r="B96" s="24">
        <v>1329344</v>
      </c>
      <c r="C96" s="25">
        <v>0.9477785423234204</v>
      </c>
      <c r="D96" s="25"/>
      <c r="E96" s="24">
        <v>1339135</v>
      </c>
      <c r="F96" s="25">
        <v>0.9671372589803254</v>
      </c>
      <c r="G96" s="25">
        <v>0.007365286938520121</v>
      </c>
    </row>
    <row r="97" spans="1:7" ht="11.25">
      <c r="A97" s="22" t="s">
        <v>69</v>
      </c>
      <c r="G97" s="20"/>
    </row>
    <row r="98" spans="1:7" ht="11.25">
      <c r="A98" s="23" t="s">
        <v>79</v>
      </c>
      <c r="B98" s="18">
        <v>24890</v>
      </c>
      <c r="E98" s="18">
        <v>24670</v>
      </c>
      <c r="G98" s="25">
        <v>-0.008838891120932058</v>
      </c>
    </row>
    <row r="99" spans="1:7" ht="11.25">
      <c r="A99" s="23" t="s">
        <v>70</v>
      </c>
      <c r="B99" s="18">
        <v>16755</v>
      </c>
      <c r="C99" s="27">
        <v>0.7035777273872512</v>
      </c>
      <c r="E99" s="18">
        <v>15460</v>
      </c>
      <c r="F99" s="27">
        <v>0.633165417536962</v>
      </c>
      <c r="G99" s="25">
        <v>-0.07729036108624288</v>
      </c>
    </row>
    <row r="100" spans="1:7" ht="11.25">
      <c r="A100" s="23" t="s">
        <v>71</v>
      </c>
      <c r="B100" s="18">
        <v>6222</v>
      </c>
      <c r="C100" s="27">
        <v>0.26127488032249935</v>
      </c>
      <c r="E100" s="18">
        <v>8031</v>
      </c>
      <c r="F100" s="27">
        <v>0.32891018552647744</v>
      </c>
      <c r="G100" s="25">
        <v>0.29074252651880417</v>
      </c>
    </row>
    <row r="101" spans="1:7" ht="11.25">
      <c r="A101" s="23" t="s">
        <v>72</v>
      </c>
      <c r="B101" s="18">
        <v>587</v>
      </c>
      <c r="C101" s="27">
        <v>0.02464936591920719</v>
      </c>
      <c r="E101" s="18">
        <v>741</v>
      </c>
      <c r="F101" s="27">
        <v>0.030347708563705614</v>
      </c>
      <c r="G101" s="25">
        <v>0.262350936967632</v>
      </c>
    </row>
    <row r="102" spans="1:7" ht="12" thickBot="1">
      <c r="A102" s="28" t="s">
        <v>73</v>
      </c>
      <c r="B102" s="29">
        <v>23564</v>
      </c>
      <c r="C102" s="30">
        <v>0.9895019736289578</v>
      </c>
      <c r="D102" s="29"/>
      <c r="E102" s="29">
        <v>24232</v>
      </c>
      <c r="F102" s="30">
        <v>0.992423311627145</v>
      </c>
      <c r="G102" s="31">
        <v>0.028348327957901986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4.7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143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117</v>
      </c>
      <c r="C110" s="95"/>
      <c r="D110" s="49"/>
      <c r="E110" s="95" t="s">
        <v>116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41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45474</v>
      </c>
      <c r="C114" s="25">
        <v>0.016335988102037957</v>
      </c>
      <c r="D114" s="25"/>
      <c r="E114" s="24">
        <v>45503</v>
      </c>
      <c r="F114" s="25">
        <v>0.016452003269936434</v>
      </c>
      <c r="G114" s="25">
        <v>0.0006377270528215018</v>
      </c>
    </row>
    <row r="115" spans="1:7" ht="11.25">
      <c r="A115" s="23" t="s">
        <v>44</v>
      </c>
      <c r="B115" s="24">
        <v>69436</v>
      </c>
      <c r="C115" s="25">
        <v>0.024944048683931644</v>
      </c>
      <c r="D115" s="25"/>
      <c r="E115" s="24">
        <v>67174</v>
      </c>
      <c r="F115" s="25">
        <v>0.024287340783128806</v>
      </c>
      <c r="G115" s="25">
        <v>-0.032576761334178195</v>
      </c>
    </row>
    <row r="116" spans="1:7" ht="11.25">
      <c r="A116" s="23" t="s">
        <v>45</v>
      </c>
      <c r="B116" s="24">
        <v>114910</v>
      </c>
      <c r="C116" s="25">
        <v>0.0412800367859696</v>
      </c>
      <c r="D116" s="25"/>
      <c r="E116" s="24">
        <v>112677</v>
      </c>
      <c r="F116" s="25">
        <v>0.04073934405306524</v>
      </c>
      <c r="G116" s="25">
        <v>-0.019432599425637465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18091</v>
      </c>
      <c r="C118" s="25">
        <v>0.006498974375554574</v>
      </c>
      <c r="D118" s="25"/>
      <c r="E118" s="24">
        <v>18652</v>
      </c>
      <c r="F118" s="25">
        <v>0.006743791947582673</v>
      </c>
      <c r="G118" s="25">
        <v>0.031009894422641127</v>
      </c>
    </row>
    <row r="119" spans="1:7" ht="11.25">
      <c r="A119" s="23" t="s">
        <v>49</v>
      </c>
      <c r="B119" s="24">
        <v>8833</v>
      </c>
      <c r="C119" s="25">
        <v>0.0031731491160949393</v>
      </c>
      <c r="D119" s="25"/>
      <c r="E119" s="24">
        <v>8848</v>
      </c>
      <c r="F119" s="25">
        <v>0.003199070938891888</v>
      </c>
      <c r="G119" s="25">
        <v>0.001698177289709113</v>
      </c>
    </row>
    <row r="120" spans="1:7" ht="11.25">
      <c r="A120" s="23" t="s">
        <v>48</v>
      </c>
      <c r="B120" s="24">
        <v>1996</v>
      </c>
      <c r="C120" s="25">
        <v>0.0007170390168374844</v>
      </c>
      <c r="D120" s="25"/>
      <c r="E120" s="24">
        <v>2030</v>
      </c>
      <c r="F120" s="25">
        <v>0.0007339640603470312</v>
      </c>
      <c r="G120" s="25">
        <v>0.017034068136272618</v>
      </c>
    </row>
    <row r="121" spans="1:7" ht="11.25">
      <c r="A121" s="23" t="s">
        <v>76</v>
      </c>
      <c r="B121" s="24">
        <v>38139</v>
      </c>
      <c r="C121" s="25">
        <v>0.013700977486555518</v>
      </c>
      <c r="D121" s="25"/>
      <c r="E121" s="24">
        <v>38179</v>
      </c>
      <c r="F121" s="25">
        <v>0.013803947714280446</v>
      </c>
      <c r="G121" s="25">
        <v>0.0010487951965179043</v>
      </c>
    </row>
    <row r="122" spans="1:7" ht="11.25">
      <c r="A122" s="23" t="s">
        <v>50</v>
      </c>
      <c r="B122" s="24">
        <v>47851</v>
      </c>
      <c r="C122" s="25">
        <v>0.017189896790927084</v>
      </c>
      <c r="D122" s="25"/>
      <c r="E122" s="24">
        <v>44968</v>
      </c>
      <c r="F122" s="25">
        <v>0.016258569391963202</v>
      </c>
      <c r="G122" s="25">
        <v>-0.06024952456583976</v>
      </c>
    </row>
    <row r="123" spans="1:7" ht="11.25">
      <c r="A123" s="23" t="s">
        <v>51</v>
      </c>
      <c r="B123" s="24">
        <v>114910</v>
      </c>
      <c r="C123" s="25">
        <v>0.0412800367859696</v>
      </c>
      <c r="D123" s="25"/>
      <c r="E123" s="24">
        <v>112677</v>
      </c>
      <c r="F123" s="25">
        <v>0.04073934405306524</v>
      </c>
      <c r="G123" s="25">
        <v>-0.019432599425637465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30201</v>
      </c>
      <c r="C125" s="25">
        <v>0.021967271304274456</v>
      </c>
      <c r="D125" s="25"/>
      <c r="E125" s="24">
        <v>29677</v>
      </c>
      <c r="F125" s="25">
        <v>0.02143303881592156</v>
      </c>
      <c r="G125" s="25">
        <v>-0.01735041886030264</v>
      </c>
    </row>
    <row r="126" spans="1:7" ht="11.25">
      <c r="A126" s="23" t="s">
        <v>54</v>
      </c>
      <c r="B126" s="24">
        <v>221</v>
      </c>
      <c r="C126" s="25">
        <v>0.00016074854998988957</v>
      </c>
      <c r="D126" s="25"/>
      <c r="E126" s="24">
        <v>254</v>
      </c>
      <c r="F126" s="25">
        <v>0.00018344144823412327</v>
      </c>
      <c r="G126" s="25">
        <v>0.1493212669683257</v>
      </c>
    </row>
    <row r="127" spans="1:7" ht="11.25">
      <c r="A127" s="23" t="s">
        <v>55</v>
      </c>
      <c r="B127" s="24">
        <v>12463</v>
      </c>
      <c r="C127" s="25">
        <v>0.009065199902823501</v>
      </c>
      <c r="D127" s="25"/>
      <c r="E127" s="24">
        <v>12775</v>
      </c>
      <c r="F127" s="25">
        <v>0.00922623819366506</v>
      </c>
      <c r="G127" s="25">
        <v>0.02503410093877889</v>
      </c>
    </row>
    <row r="128" spans="1:7" ht="11.25">
      <c r="A128" s="23" t="s">
        <v>56</v>
      </c>
      <c r="B128" s="24">
        <v>2589</v>
      </c>
      <c r="C128" s="25">
        <v>0.0018831583525964891</v>
      </c>
      <c r="D128" s="25"/>
      <c r="E128" s="24">
        <v>2797</v>
      </c>
      <c r="F128" s="25">
        <v>0.0020200225618537118</v>
      </c>
      <c r="G128" s="25">
        <v>0.08033989957512544</v>
      </c>
    </row>
    <row r="129" spans="1:7" ht="11.25">
      <c r="A129" s="23" t="s">
        <v>57</v>
      </c>
      <c r="B129" s="24">
        <v>45474</v>
      </c>
      <c r="C129" s="25">
        <v>0.033076378109684335</v>
      </c>
      <c r="D129" s="25"/>
      <c r="E129" s="24">
        <v>45503</v>
      </c>
      <c r="F129" s="25">
        <v>0.03286274101967446</v>
      </c>
      <c r="G129" s="25">
        <v>0.0006377270528215018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33101</v>
      </c>
      <c r="C131" s="25">
        <v>0.02407664141726396</v>
      </c>
      <c r="D131" s="25"/>
      <c r="E131" s="24">
        <v>32893</v>
      </c>
      <c r="F131" s="25">
        <v>0.023755667546318967</v>
      </c>
      <c r="G131" s="25">
        <v>-0.006283798072565738</v>
      </c>
    </row>
    <row r="132" spans="1:7" ht="11.25">
      <c r="A132" s="18" t="s">
        <v>60</v>
      </c>
      <c r="B132" s="24">
        <v>12373</v>
      </c>
      <c r="C132" s="25">
        <v>0.00899973669242038</v>
      </c>
      <c r="D132" s="25"/>
      <c r="E132" s="24">
        <v>12610</v>
      </c>
      <c r="F132" s="25">
        <v>0.00910707347335549</v>
      </c>
      <c r="G132" s="25">
        <v>0.019154610846197295</v>
      </c>
    </row>
    <row r="133" spans="1:7" ht="11.25">
      <c r="A133" s="18" t="s">
        <v>61</v>
      </c>
      <c r="B133" s="24">
        <v>45474</v>
      </c>
      <c r="C133" s="25">
        <v>0.033076378109684335</v>
      </c>
      <c r="D133" s="25"/>
      <c r="E133" s="24">
        <v>45503</v>
      </c>
      <c r="F133" s="25">
        <v>0.03286274101967446</v>
      </c>
      <c r="G133" s="25">
        <v>0.0006377270528215018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11519</v>
      </c>
      <c r="C135" s="25">
        <v>0.008378563562595195</v>
      </c>
      <c r="D135" s="25"/>
      <c r="E135" s="24">
        <v>11413</v>
      </c>
      <c r="F135" s="25">
        <v>0.008242587593291531</v>
      </c>
      <c r="G135" s="25">
        <v>-0.009202187689903663</v>
      </c>
    </row>
    <row r="136" spans="1:7" ht="11.25">
      <c r="A136" s="18" t="s">
        <v>64</v>
      </c>
      <c r="B136" s="24">
        <v>21231</v>
      </c>
      <c r="C136" s="25">
        <v>0.015442771334096586</v>
      </c>
      <c r="D136" s="25"/>
      <c r="E136" s="24">
        <v>20541</v>
      </c>
      <c r="F136" s="25">
        <v>0.014834924362902072</v>
      </c>
      <c r="G136" s="25">
        <v>-0.032499646742970234</v>
      </c>
    </row>
    <row r="137" spans="1:7" ht="11.25">
      <c r="A137" s="18" t="s">
        <v>65</v>
      </c>
      <c r="B137" s="24">
        <v>12724</v>
      </c>
      <c r="C137" s="25">
        <v>0.009255043212992557</v>
      </c>
      <c r="D137" s="25"/>
      <c r="E137" s="24">
        <v>13549</v>
      </c>
      <c r="F137" s="25">
        <v>0.009785229063480852</v>
      </c>
      <c r="G137" s="25">
        <v>0.06483810122602951</v>
      </c>
    </row>
    <row r="138" spans="1:7" ht="11.25">
      <c r="A138" s="18" t="s">
        <v>61</v>
      </c>
      <c r="B138" s="24">
        <v>45474</v>
      </c>
      <c r="C138" s="25">
        <v>0.03307637810968434</v>
      </c>
      <c r="D138" s="25"/>
      <c r="E138" s="24">
        <v>45503</v>
      </c>
      <c r="F138" s="25">
        <v>0.03286274101967446</v>
      </c>
      <c r="G138" s="25">
        <v>0.0006377270528215018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14755</v>
      </c>
      <c r="C140" s="25">
        <v>0.010732329661089685</v>
      </c>
      <c r="D140" s="25"/>
      <c r="E140" s="24">
        <v>14029</v>
      </c>
      <c r="F140" s="25">
        <v>0.010131890068017778</v>
      </c>
      <c r="G140" s="25">
        <v>-0.049203659776347</v>
      </c>
    </row>
    <row r="141" spans="1:7" ht="11.25">
      <c r="A141" s="23" t="s">
        <v>99</v>
      </c>
      <c r="B141" s="24">
        <v>13480</v>
      </c>
      <c r="C141" s="25">
        <v>0.009804934180378784</v>
      </c>
      <c r="D141" s="25"/>
      <c r="E141" s="24">
        <v>13961</v>
      </c>
      <c r="F141" s="25">
        <v>0.010082779759041713</v>
      </c>
      <c r="G141" s="25">
        <v>0.03568249258160239</v>
      </c>
    </row>
    <row r="142" spans="1:7" ht="11.25">
      <c r="A142" s="23" t="s">
        <v>87</v>
      </c>
      <c r="B142" s="24">
        <v>12179</v>
      </c>
      <c r="C142" s="25">
        <v>0.008858627105551426</v>
      </c>
      <c r="D142" s="25"/>
      <c r="E142" s="24">
        <v>12480</v>
      </c>
      <c r="F142" s="25">
        <v>0.009013186117960073</v>
      </c>
      <c r="G142" s="25">
        <v>0.02471467279743811</v>
      </c>
    </row>
    <row r="143" spans="1:7" ht="11.25">
      <c r="A143" s="23" t="s">
        <v>88</v>
      </c>
      <c r="B143" s="24">
        <v>1653</v>
      </c>
      <c r="C143" s="25">
        <v>0.0012023409644040157</v>
      </c>
      <c r="D143" s="25"/>
      <c r="E143" s="24">
        <v>1579</v>
      </c>
      <c r="F143" s="25">
        <v>0.0011403702628412626</v>
      </c>
      <c r="G143" s="25">
        <v>-0.04476709013914093</v>
      </c>
    </row>
    <row r="144" spans="1:7" ht="11.25">
      <c r="A144" s="23" t="s">
        <v>89</v>
      </c>
      <c r="B144" s="24">
        <v>2062</v>
      </c>
      <c r="C144" s="25">
        <v>0.0014998348872359833</v>
      </c>
      <c r="D144" s="25"/>
      <c r="E144" s="24">
        <v>2088</v>
      </c>
      <c r="F144" s="25">
        <v>0.0015079753697356277</v>
      </c>
      <c r="G144" s="25">
        <v>0.012609117361784605</v>
      </c>
    </row>
    <row r="145" spans="1:7" ht="11.25">
      <c r="A145" s="23" t="s">
        <v>90</v>
      </c>
      <c r="B145" s="24">
        <v>1345</v>
      </c>
      <c r="C145" s="25">
        <v>0.000978311311024441</v>
      </c>
      <c r="D145" s="25"/>
      <c r="E145" s="24">
        <v>1366</v>
      </c>
      <c r="F145" s="25">
        <v>0.0009865394420780016</v>
      </c>
      <c r="G145" s="25">
        <v>0.015613382899628325</v>
      </c>
    </row>
    <row r="146" spans="1:7" ht="11.25">
      <c r="A146" s="22" t="s">
        <v>61</v>
      </c>
      <c r="B146" s="24">
        <v>45474</v>
      </c>
      <c r="C146" s="25">
        <v>0.000978311311024441</v>
      </c>
      <c r="D146" s="25"/>
      <c r="E146" s="24">
        <v>45503</v>
      </c>
      <c r="F146" s="25">
        <v>0.0009865394420780016</v>
      </c>
      <c r="G146" s="25">
        <v>0.0006377270528215018</v>
      </c>
    </row>
    <row r="147" spans="1:7" ht="11.25">
      <c r="A147" s="22" t="s">
        <v>69</v>
      </c>
      <c r="G147" s="20"/>
    </row>
    <row r="148" spans="1:7" ht="11.25">
      <c r="A148" s="23" t="s">
        <v>79</v>
      </c>
      <c r="B148" s="18">
        <v>237</v>
      </c>
      <c r="E148" s="18">
        <v>331</v>
      </c>
      <c r="G148" s="25">
        <v>0.3966244725738397</v>
      </c>
    </row>
    <row r="149" spans="1:7" ht="11.25">
      <c r="A149" s="23" t="s">
        <v>70</v>
      </c>
      <c r="B149" s="18">
        <v>155</v>
      </c>
      <c r="C149" s="27">
        <v>0.006508776350046192</v>
      </c>
      <c r="E149" s="18">
        <v>121</v>
      </c>
      <c r="F149" s="27">
        <v>0.004955563746570013</v>
      </c>
      <c r="G149" s="25">
        <v>-0.21935483870967742</v>
      </c>
    </row>
    <row r="150" spans="1:7" ht="11.25">
      <c r="A150" s="23" t="s">
        <v>71</v>
      </c>
      <c r="B150" s="18">
        <v>95</v>
      </c>
      <c r="C150" s="27">
        <v>0.003989250020996053</v>
      </c>
      <c r="E150" s="18">
        <v>63</v>
      </c>
      <c r="F150" s="27">
        <v>0.002580169553999263</v>
      </c>
      <c r="G150" s="25">
        <v>-0.33684210526315794</v>
      </c>
    </row>
    <row r="151" spans="1:7" ht="11.25">
      <c r="A151" s="23" t="s">
        <v>72</v>
      </c>
      <c r="B151" s="18">
        <v>0</v>
      </c>
      <c r="C151" s="27">
        <v>0</v>
      </c>
      <c r="E151" s="18">
        <v>1</v>
      </c>
      <c r="F151" s="27">
        <v>4.095507228570259E-05</v>
      </c>
      <c r="G151" s="25">
        <v>0</v>
      </c>
    </row>
    <row r="152" spans="1:7" ht="12" thickBot="1">
      <c r="A152" s="28" t="s">
        <v>73</v>
      </c>
      <c r="B152" s="29">
        <v>250</v>
      </c>
      <c r="C152" s="30">
        <v>0.010498026371042244</v>
      </c>
      <c r="D152" s="29"/>
      <c r="E152" s="29">
        <v>185</v>
      </c>
      <c r="F152" s="30">
        <v>0.007576688372854978</v>
      </c>
      <c r="G152" s="31">
        <v>-0.26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B59:C59"/>
    <mergeCell ref="E59:F59"/>
    <mergeCell ref="A105:G105"/>
    <mergeCell ref="A107:G107"/>
    <mergeCell ref="A108:G108"/>
    <mergeCell ref="B110:C110"/>
    <mergeCell ref="E110:F110"/>
    <mergeCell ref="A104:G104"/>
    <mergeCell ref="A2:G2"/>
    <mergeCell ref="A3:G3"/>
    <mergeCell ref="A4:G4"/>
    <mergeCell ref="B6:C6"/>
    <mergeCell ref="E6:F6"/>
    <mergeCell ref="A53:G53"/>
    <mergeCell ref="A54:G54"/>
    <mergeCell ref="A56:G56"/>
    <mergeCell ref="A57:G57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3" sqref="A3:M3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91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144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7" t="s">
        <v>141</v>
      </c>
      <c r="C6" s="95"/>
      <c r="D6" s="49"/>
      <c r="E6" s="97" t="s">
        <v>145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92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1383016</v>
      </c>
      <c r="C10" s="25">
        <v>0.49963241496683425</v>
      </c>
      <c r="D10" s="25"/>
      <c r="E10" s="24">
        <v>1384638</v>
      </c>
      <c r="F10" s="25">
        <v>0.5006278465964495</v>
      </c>
      <c r="G10" s="25">
        <v>0.001172799157782789</v>
      </c>
      <c r="H10" s="26"/>
      <c r="I10" s="26"/>
    </row>
    <row r="11" spans="1:9" ht="11.25">
      <c r="A11" s="23" t="s">
        <v>44</v>
      </c>
      <c r="B11" s="24">
        <v>1385051</v>
      </c>
      <c r="C11" s="25">
        <v>0.5003675850331657</v>
      </c>
      <c r="D11" s="25"/>
      <c r="E11" s="24">
        <v>1381165</v>
      </c>
      <c r="F11" s="25">
        <v>0.49937215340355046</v>
      </c>
      <c r="G11" s="25">
        <v>-0.0028056728596997926</v>
      </c>
      <c r="H11" s="26"/>
      <c r="I11" s="26"/>
    </row>
    <row r="12" spans="1:9" ht="11.25">
      <c r="A12" s="23" t="s">
        <v>45</v>
      </c>
      <c r="B12" s="24">
        <v>2768067</v>
      </c>
      <c r="C12" s="25">
        <v>1</v>
      </c>
      <c r="D12" s="25"/>
      <c r="E12" s="24">
        <v>2765803</v>
      </c>
      <c r="F12" s="25">
        <v>1</v>
      </c>
      <c r="G12" s="25">
        <v>-0.0008178992777270189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1583628</v>
      </c>
      <c r="C14" s="25">
        <v>0.5721060942527764</v>
      </c>
      <c r="D14" s="25"/>
      <c r="E14" s="24">
        <v>1582159</v>
      </c>
      <c r="F14" s="25">
        <v>0.5720432727855166</v>
      </c>
      <c r="G14" s="25">
        <v>-0.0009276168393081985</v>
      </c>
      <c r="H14" s="26"/>
      <c r="I14" s="26"/>
    </row>
    <row r="15" spans="1:9" ht="11.25">
      <c r="A15" s="23" t="s">
        <v>49</v>
      </c>
      <c r="B15" s="24">
        <v>201065</v>
      </c>
      <c r="C15" s="25">
        <v>0.07263733139407391</v>
      </c>
      <c r="D15" s="25"/>
      <c r="E15" s="24">
        <v>201247</v>
      </c>
      <c r="F15" s="25">
        <v>0.07276259372052167</v>
      </c>
      <c r="G15" s="25">
        <v>0.0009051799169423891</v>
      </c>
      <c r="H15" s="26"/>
      <c r="I15" s="26"/>
    </row>
    <row r="16" spans="1:9" ht="11.25">
      <c r="A16" s="23" t="s">
        <v>48</v>
      </c>
      <c r="B16" s="24">
        <v>192652</v>
      </c>
      <c r="C16" s="25">
        <v>0.06959802634835068</v>
      </c>
      <c r="D16" s="25"/>
      <c r="E16" s="24">
        <v>192532</v>
      </c>
      <c r="F16" s="25">
        <v>0.06961161008213528</v>
      </c>
      <c r="G16" s="25">
        <v>-0.0006228847870771714</v>
      </c>
      <c r="H16" s="26"/>
      <c r="I16" s="26"/>
    </row>
    <row r="17" spans="1:9" ht="11.25">
      <c r="A17" s="23" t="s">
        <v>76</v>
      </c>
      <c r="B17" s="24">
        <v>170035</v>
      </c>
      <c r="C17" s="25">
        <v>0.06142734261851321</v>
      </c>
      <c r="D17" s="25"/>
      <c r="E17" s="24">
        <v>169692</v>
      </c>
      <c r="F17" s="25">
        <v>0.061353610506605136</v>
      </c>
      <c r="G17" s="25">
        <v>-0.0020172317464051126</v>
      </c>
      <c r="H17" s="26"/>
      <c r="I17" s="26"/>
    </row>
    <row r="18" spans="1:9" ht="11.25">
      <c r="A18" s="23" t="s">
        <v>50</v>
      </c>
      <c r="B18" s="24">
        <v>620687</v>
      </c>
      <c r="C18" s="25">
        <v>0.2242312053862858</v>
      </c>
      <c r="D18" s="25"/>
      <c r="E18" s="24">
        <v>620173</v>
      </c>
      <c r="F18" s="25">
        <v>0.22422891290522137</v>
      </c>
      <c r="G18" s="25">
        <v>-0.0008281146536015527</v>
      </c>
      <c r="H18" s="26"/>
      <c r="I18" s="26"/>
    </row>
    <row r="19" spans="1:7" ht="11.25">
      <c r="A19" s="23" t="s">
        <v>51</v>
      </c>
      <c r="B19" s="24">
        <v>2768067</v>
      </c>
      <c r="C19" s="25">
        <v>1</v>
      </c>
      <c r="D19" s="25"/>
      <c r="E19" s="24">
        <v>2765803</v>
      </c>
      <c r="F19" s="25">
        <v>1</v>
      </c>
      <c r="G19" s="25">
        <v>-0.0008178992777270189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1171765</v>
      </c>
      <c r="C21" s="25">
        <v>0.8472533940315947</v>
      </c>
      <c r="D21" s="25"/>
      <c r="E21" s="24">
        <v>1172561</v>
      </c>
      <c r="F21" s="25">
        <v>0.8468357794600466</v>
      </c>
      <c r="G21" s="25">
        <v>0.0006793170985650576</v>
      </c>
      <c r="H21" s="26"/>
      <c r="I21" s="26"/>
    </row>
    <row r="22" spans="1:9" ht="11.25">
      <c r="A22" s="23" t="s">
        <v>54</v>
      </c>
      <c r="B22" s="24">
        <v>48959</v>
      </c>
      <c r="C22" s="25">
        <v>0.035400168906216556</v>
      </c>
      <c r="D22" s="25"/>
      <c r="E22" s="24">
        <v>48368</v>
      </c>
      <c r="F22" s="25">
        <v>0.034931873890504235</v>
      </c>
      <c r="G22" s="25">
        <v>-0.012071324986212995</v>
      </c>
      <c r="H22" s="26"/>
      <c r="I22" s="26"/>
    </row>
    <row r="23" spans="1:9" ht="11.25">
      <c r="A23" s="23" t="s">
        <v>55</v>
      </c>
      <c r="B23" s="24">
        <v>91860</v>
      </c>
      <c r="C23" s="25">
        <v>0.0664200558778785</v>
      </c>
      <c r="D23" s="25"/>
      <c r="E23" s="24">
        <v>92161</v>
      </c>
      <c r="F23" s="25">
        <v>0.0665596350815159</v>
      </c>
      <c r="G23" s="25">
        <v>0.003276725451774487</v>
      </c>
      <c r="H23" s="26"/>
      <c r="I23" s="26"/>
    </row>
    <row r="24" spans="1:9" ht="11.25">
      <c r="A24" s="23" t="s">
        <v>56</v>
      </c>
      <c r="B24" s="24">
        <v>70432</v>
      </c>
      <c r="C24" s="25">
        <v>0.050926381184310233</v>
      </c>
      <c r="D24" s="25"/>
      <c r="E24" s="24">
        <v>71548</v>
      </c>
      <c r="F24" s="25">
        <v>0.05167271156793328</v>
      </c>
      <c r="G24" s="25">
        <v>0.015845070422535246</v>
      </c>
      <c r="H24" s="24"/>
      <c r="I24" s="26"/>
    </row>
    <row r="25" spans="1:9" ht="11.25">
      <c r="A25" s="23" t="s">
        <v>57</v>
      </c>
      <c r="B25" s="24">
        <v>1383016</v>
      </c>
      <c r="C25" s="25">
        <v>1</v>
      </c>
      <c r="D25" s="25"/>
      <c r="E25" s="24">
        <v>1384638</v>
      </c>
      <c r="F25" s="25">
        <v>1</v>
      </c>
      <c r="G25" s="25">
        <v>0.001172799157782789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897893</v>
      </c>
      <c r="C27" s="25">
        <v>0.6492282084950571</v>
      </c>
      <c r="D27" s="25"/>
      <c r="E27" s="24">
        <v>898342</v>
      </c>
      <c r="F27" s="25">
        <v>0.6487919586202314</v>
      </c>
      <c r="G27" s="25">
        <v>0.0005000595839370625</v>
      </c>
      <c r="H27" s="26"/>
      <c r="I27" s="26"/>
    </row>
    <row r="28" spans="1:9" ht="11.25">
      <c r="A28" s="18" t="s">
        <v>60</v>
      </c>
      <c r="B28" s="24">
        <v>485123</v>
      </c>
      <c r="C28" s="25">
        <v>0.3507717915049428</v>
      </c>
      <c r="D28" s="25"/>
      <c r="E28" s="24">
        <v>486296</v>
      </c>
      <c r="F28" s="25">
        <v>0.3512080413797686</v>
      </c>
      <c r="G28" s="25">
        <v>0.002417943490619967</v>
      </c>
      <c r="H28" s="26"/>
      <c r="I28" s="26"/>
    </row>
    <row r="29" spans="1:9" ht="11.25">
      <c r="A29" s="18" t="s">
        <v>61</v>
      </c>
      <c r="B29" s="24">
        <v>1383016</v>
      </c>
      <c r="C29" s="25">
        <v>1</v>
      </c>
      <c r="D29" s="25"/>
      <c r="E29" s="24">
        <v>1384638</v>
      </c>
      <c r="F29" s="25">
        <v>1</v>
      </c>
      <c r="G29" s="25">
        <v>0.001172799157782789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690149</v>
      </c>
      <c r="C31" s="25">
        <v>0.4990173649473325</v>
      </c>
      <c r="D31" s="25"/>
      <c r="E31" s="24">
        <v>690347</v>
      </c>
      <c r="F31" s="25">
        <v>0.4985758010396941</v>
      </c>
      <c r="G31" s="25">
        <v>0.00028689456914365863</v>
      </c>
      <c r="H31" s="26"/>
      <c r="I31" s="26"/>
    </row>
    <row r="32" spans="1:9" ht="11.25">
      <c r="A32" s="18" t="s">
        <v>64</v>
      </c>
      <c r="B32" s="24">
        <v>548419</v>
      </c>
      <c r="C32" s="25">
        <v>0.3965384348409563</v>
      </c>
      <c r="D32" s="25"/>
      <c r="E32" s="24">
        <v>549201</v>
      </c>
      <c r="F32" s="25">
        <v>0.39663868823475884</v>
      </c>
      <c r="G32" s="25">
        <v>0.001425917045178915</v>
      </c>
      <c r="H32" s="26"/>
      <c r="I32" s="26"/>
    </row>
    <row r="33" spans="1:9" ht="11.25">
      <c r="A33" s="18" t="s">
        <v>65</v>
      </c>
      <c r="B33" s="24">
        <v>144448</v>
      </c>
      <c r="C33" s="25">
        <v>0.10444420021171122</v>
      </c>
      <c r="D33" s="25"/>
      <c r="E33" s="24">
        <v>145090</v>
      </c>
      <c r="F33" s="25">
        <v>0.10478551072554704</v>
      </c>
      <c r="G33" s="25">
        <v>0.0044445059813911225</v>
      </c>
      <c r="H33" s="26"/>
      <c r="I33" s="26"/>
    </row>
    <row r="34" spans="1:9" ht="11.25">
      <c r="A34" s="18" t="s">
        <v>61</v>
      </c>
      <c r="B34" s="24">
        <v>1383016</v>
      </c>
      <c r="C34" s="25">
        <v>1</v>
      </c>
      <c r="D34" s="25"/>
      <c r="E34" s="24">
        <v>1384638</v>
      </c>
      <c r="F34" s="25">
        <v>1</v>
      </c>
      <c r="G34" s="25">
        <v>0.001172799157782789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306829</v>
      </c>
      <c r="C36" s="25">
        <v>0.22185498938551687</v>
      </c>
      <c r="D36" s="25"/>
      <c r="E36" s="24">
        <v>306909</v>
      </c>
      <c r="F36" s="25">
        <v>0.22165287966963207</v>
      </c>
      <c r="G36" s="25">
        <v>0.0002607315475395833</v>
      </c>
      <c r="H36" s="26"/>
      <c r="I36" s="26"/>
    </row>
    <row r="37" spans="1:9" ht="11.25">
      <c r="A37" s="23" t="s">
        <v>103</v>
      </c>
      <c r="B37" s="24">
        <v>293915</v>
      </c>
      <c r="C37" s="25">
        <v>0.21251742568415694</v>
      </c>
      <c r="D37" s="25"/>
      <c r="E37" s="24">
        <v>293812</v>
      </c>
      <c r="F37" s="25">
        <v>0.2121940897187568</v>
      </c>
      <c r="G37" s="25">
        <v>-0.0003504414541619649</v>
      </c>
      <c r="H37" s="26"/>
      <c r="I37" s="26"/>
    </row>
    <row r="38" spans="1:9" ht="11.25">
      <c r="A38" s="23" t="s">
        <v>114</v>
      </c>
      <c r="B38" s="24">
        <v>273358</v>
      </c>
      <c r="C38" s="25">
        <v>0.19765353401551392</v>
      </c>
      <c r="D38" s="25"/>
      <c r="E38" s="24">
        <v>272347</v>
      </c>
      <c r="F38" s="25">
        <v>0.19669184292212116</v>
      </c>
      <c r="G38" s="25">
        <v>-0.003698446725539428</v>
      </c>
      <c r="H38" s="26"/>
      <c r="I38" s="26"/>
    </row>
    <row r="39" spans="1:9" ht="11.25">
      <c r="A39" s="23" t="s">
        <v>105</v>
      </c>
      <c r="B39" s="24">
        <v>216319</v>
      </c>
      <c r="C39" s="25">
        <v>0.1564110610434008</v>
      </c>
      <c r="D39" s="25"/>
      <c r="E39" s="24">
        <v>217546</v>
      </c>
      <c r="F39" s="25">
        <v>0.157113989360396</v>
      </c>
      <c r="G39" s="25">
        <v>0.00567217858810376</v>
      </c>
      <c r="H39" s="26"/>
      <c r="I39" s="26"/>
    </row>
    <row r="40" spans="1:9" ht="11.25">
      <c r="A40" s="23" t="s">
        <v>108</v>
      </c>
      <c r="B40" s="24">
        <v>166214</v>
      </c>
      <c r="C40" s="25">
        <v>0.12018226831793703</v>
      </c>
      <c r="D40" s="25"/>
      <c r="E40" s="24">
        <v>167680</v>
      </c>
      <c r="F40" s="25">
        <v>0.12110024425156611</v>
      </c>
      <c r="G40" s="25">
        <v>0.008819954997773882</v>
      </c>
      <c r="H40" s="26"/>
      <c r="I40" s="26"/>
    </row>
    <row r="41" spans="1:9" ht="11.25">
      <c r="A41" s="23" t="s">
        <v>115</v>
      </c>
      <c r="B41" s="24">
        <v>69503</v>
      </c>
      <c r="C41" s="25">
        <v>0.05025466082821891</v>
      </c>
      <c r="D41" s="25"/>
      <c r="E41" s="24">
        <v>69338</v>
      </c>
      <c r="F41" s="25">
        <v>0.050076626526211185</v>
      </c>
      <c r="G41" s="25">
        <v>-0.002373998244680098</v>
      </c>
      <c r="H41" s="23"/>
      <c r="I41" s="26"/>
    </row>
    <row r="42" spans="1:9" ht="11.25">
      <c r="A42" s="23" t="s">
        <v>98</v>
      </c>
      <c r="B42" s="24">
        <v>14054</v>
      </c>
      <c r="C42" s="25">
        <v>0.010161849176003749</v>
      </c>
      <c r="D42" s="25"/>
      <c r="E42" s="24">
        <v>14029</v>
      </c>
      <c r="F42" s="25">
        <v>0.010131890068017778</v>
      </c>
      <c r="G42" s="25">
        <v>-0.0017788529955884425</v>
      </c>
      <c r="H42" s="26"/>
      <c r="I42" s="26"/>
    </row>
    <row r="43" spans="1:9" ht="11.25">
      <c r="A43" s="23" t="s">
        <v>67</v>
      </c>
      <c r="B43" s="24">
        <v>1340192</v>
      </c>
      <c r="C43" s="25">
        <v>0.9690357884507481</v>
      </c>
      <c r="D43" s="25"/>
      <c r="E43" s="24">
        <v>1341661</v>
      </c>
      <c r="F43" s="25">
        <v>0.968961562516701</v>
      </c>
      <c r="G43" s="25">
        <v>0.0010961116019196915</v>
      </c>
      <c r="H43" s="26"/>
      <c r="I43" s="26"/>
    </row>
    <row r="44" spans="1:9" ht="11.25">
      <c r="A44" s="23" t="s">
        <v>68</v>
      </c>
      <c r="B44" s="24">
        <v>42824</v>
      </c>
      <c r="C44" s="25">
        <v>0.03096421154925178</v>
      </c>
      <c r="D44" s="25"/>
      <c r="E44" s="24">
        <v>42977</v>
      </c>
      <c r="F44" s="25">
        <v>0.031038437483298886</v>
      </c>
      <c r="G44" s="25">
        <v>0.003572762936671081</v>
      </c>
      <c r="H44" s="26"/>
      <c r="I44" s="26"/>
    </row>
    <row r="45" spans="1:9" ht="11.25">
      <c r="A45" s="22" t="s">
        <v>61</v>
      </c>
      <c r="B45" s="24">
        <v>1383016</v>
      </c>
      <c r="C45" s="25">
        <v>0.9999999999999999</v>
      </c>
      <c r="D45" s="25"/>
      <c r="E45" s="24">
        <v>1384638</v>
      </c>
      <c r="F45" s="25">
        <v>0.9999999999999999</v>
      </c>
      <c r="G45" s="25">
        <v>0.001172799157782789</v>
      </c>
      <c r="H45" s="26"/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23092</v>
      </c>
      <c r="E47" s="18">
        <v>25001</v>
      </c>
      <c r="G47" s="25">
        <v>0.08266932270916327</v>
      </c>
    </row>
    <row r="48" spans="1:7" ht="11.25">
      <c r="A48" s="23" t="s">
        <v>70</v>
      </c>
      <c r="B48" s="18">
        <v>14007</v>
      </c>
      <c r="C48" s="27">
        <v>0.653921568627451</v>
      </c>
      <c r="E48" s="18">
        <v>15581</v>
      </c>
      <c r="F48" s="27">
        <v>0.638120981283532</v>
      </c>
      <c r="G48" s="25">
        <v>0.1123723852359535</v>
      </c>
    </row>
    <row r="49" spans="1:7" ht="11.25">
      <c r="A49" s="23" t="s">
        <v>71</v>
      </c>
      <c r="B49" s="18">
        <v>6728</v>
      </c>
      <c r="C49" s="27">
        <v>0.31409897292250233</v>
      </c>
      <c r="E49" s="18">
        <v>8094</v>
      </c>
      <c r="F49" s="27">
        <v>0.3314903550804767</v>
      </c>
      <c r="G49" s="25">
        <v>0.20303210463733645</v>
      </c>
    </row>
    <row r="50" spans="1:7" ht="11.25">
      <c r="A50" s="23" t="s">
        <v>72</v>
      </c>
      <c r="B50" s="18">
        <v>685</v>
      </c>
      <c r="C50" s="27">
        <v>0.03197945845004668</v>
      </c>
      <c r="E50" s="18">
        <v>742</v>
      </c>
      <c r="F50" s="27">
        <v>0.03038866363599132</v>
      </c>
      <c r="G50" s="25">
        <v>0.08321167883211689</v>
      </c>
    </row>
    <row r="51" spans="1:7" ht="12" thickBot="1">
      <c r="A51" s="28" t="s">
        <v>73</v>
      </c>
      <c r="B51" s="29">
        <v>21420</v>
      </c>
      <c r="C51" s="30">
        <v>1</v>
      </c>
      <c r="D51" s="29"/>
      <c r="E51" s="29">
        <v>24417</v>
      </c>
      <c r="F51" s="30">
        <v>1</v>
      </c>
      <c r="G51" s="31">
        <v>0.13991596638655457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 t="s">
        <v>75</v>
      </c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144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141</v>
      </c>
      <c r="C59" s="95"/>
      <c r="D59" s="49"/>
      <c r="E59" s="95" t="s">
        <v>145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92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1337572</v>
      </c>
      <c r="C63" s="25">
        <v>0.4832151822914691</v>
      </c>
      <c r="D63" s="25"/>
      <c r="E63" s="24">
        <v>1339135</v>
      </c>
      <c r="F63" s="25">
        <v>0.48417584332651314</v>
      </c>
      <c r="G63" s="25">
        <v>0.001168535226514944</v>
      </c>
    </row>
    <row r="64" spans="1:7" ht="11.25">
      <c r="A64" s="23" t="s">
        <v>44</v>
      </c>
      <c r="B64" s="24">
        <v>1317267</v>
      </c>
      <c r="C64" s="25">
        <v>0.47587973846008785</v>
      </c>
      <c r="D64" s="25"/>
      <c r="E64" s="24">
        <v>1313991</v>
      </c>
      <c r="F64" s="25">
        <v>0.4750848126204216</v>
      </c>
      <c r="G64" s="25">
        <v>-0.0024869673346405996</v>
      </c>
    </row>
    <row r="65" spans="1:7" ht="11.25">
      <c r="A65" s="23" t="s">
        <v>45</v>
      </c>
      <c r="B65" s="24">
        <v>2654839</v>
      </c>
      <c r="C65" s="25">
        <v>0.9590949207515569</v>
      </c>
      <c r="D65" s="25"/>
      <c r="E65" s="24">
        <v>2653126</v>
      </c>
      <c r="F65" s="25">
        <v>0.9592606559469348</v>
      </c>
      <c r="G65" s="25">
        <v>-0.0006452368674710884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1565059</v>
      </c>
      <c r="C67" s="25">
        <v>0.565397802871101</v>
      </c>
      <c r="D67" s="25"/>
      <c r="E67" s="24">
        <v>1563507</v>
      </c>
      <c r="F67" s="25">
        <v>0.5652994808379339</v>
      </c>
      <c r="G67" s="25">
        <v>-0.0009916559056240004</v>
      </c>
    </row>
    <row r="68" spans="1:7" ht="11.25">
      <c r="A68" s="23" t="s">
        <v>48</v>
      </c>
      <c r="B68" s="24">
        <v>190629</v>
      </c>
      <c r="C68" s="25">
        <v>0.06886719143720148</v>
      </c>
      <c r="D68" s="25"/>
      <c r="E68" s="24">
        <v>190502</v>
      </c>
      <c r="F68" s="25">
        <v>0.06887764602178825</v>
      </c>
      <c r="G68" s="25">
        <v>-0.0006662155285921401</v>
      </c>
    </row>
    <row r="69" spans="1:7" ht="11.25">
      <c r="A69" s="23" t="s">
        <v>49</v>
      </c>
      <c r="B69" s="24">
        <v>192234</v>
      </c>
      <c r="C69" s="25">
        <v>0.06944701844283394</v>
      </c>
      <c r="D69" s="25"/>
      <c r="E69" s="24">
        <v>192399</v>
      </c>
      <c r="F69" s="25">
        <v>0.06956352278162978</v>
      </c>
      <c r="G69" s="25">
        <v>0.0008583289116388393</v>
      </c>
    </row>
    <row r="70" spans="1:7" ht="11.25">
      <c r="A70" s="23" t="s">
        <v>76</v>
      </c>
      <c r="B70" s="24">
        <v>131544</v>
      </c>
      <c r="C70" s="25">
        <v>0.04752197110835829</v>
      </c>
      <c r="D70" s="25"/>
      <c r="E70" s="24">
        <v>131513</v>
      </c>
      <c r="F70" s="25">
        <v>0.04754966279232469</v>
      </c>
      <c r="G70" s="25">
        <v>-0.00023566259198437578</v>
      </c>
    </row>
    <row r="71" spans="1:7" ht="11.25">
      <c r="A71" s="23" t="s">
        <v>50</v>
      </c>
      <c r="B71" s="24">
        <v>575373</v>
      </c>
      <c r="C71" s="25">
        <v>0.20786093689206223</v>
      </c>
      <c r="D71" s="25"/>
      <c r="E71" s="24">
        <v>575205</v>
      </c>
      <c r="F71" s="25">
        <v>0.2079703435132582</v>
      </c>
      <c r="G71" s="25">
        <v>-0.0002919845039652813</v>
      </c>
    </row>
    <row r="72" spans="1:7" ht="11.25">
      <c r="A72" s="23" t="s">
        <v>51</v>
      </c>
      <c r="B72" s="24">
        <v>2654839</v>
      </c>
      <c r="C72" s="25">
        <v>0.9590949207515569</v>
      </c>
      <c r="D72" s="25"/>
      <c r="E72" s="24">
        <v>2653126</v>
      </c>
      <c r="F72" s="25">
        <v>0.9592606559469348</v>
      </c>
      <c r="G72" s="25">
        <v>-0.0006452368674710884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1142108</v>
      </c>
      <c r="C74" s="25">
        <v>0.825809679714479</v>
      </c>
      <c r="D74" s="25"/>
      <c r="E74" s="24">
        <v>1142884</v>
      </c>
      <c r="F74" s="25">
        <v>0.825402740644125</v>
      </c>
      <c r="G74" s="25">
        <v>0.0006794453764442654</v>
      </c>
    </row>
    <row r="75" spans="1:7" ht="11.25">
      <c r="A75" s="23" t="s">
        <v>54</v>
      </c>
      <c r="B75" s="24">
        <v>48710</v>
      </c>
      <c r="C75" s="25">
        <v>0.035220127605175934</v>
      </c>
      <c r="D75" s="25"/>
      <c r="E75" s="24">
        <v>48114</v>
      </c>
      <c r="F75" s="25">
        <v>0.03474843244227011</v>
      </c>
      <c r="G75" s="25">
        <v>-0.012235680558406847</v>
      </c>
    </row>
    <row r="76" spans="1:7" ht="11.25">
      <c r="A76" s="23" t="s">
        <v>55</v>
      </c>
      <c r="B76" s="24">
        <v>79106</v>
      </c>
      <c r="C76" s="25">
        <v>0.057198181365942256</v>
      </c>
      <c r="D76" s="25"/>
      <c r="E76" s="24">
        <v>79386</v>
      </c>
      <c r="F76" s="25">
        <v>0.05733339688785083</v>
      </c>
      <c r="G76" s="25">
        <v>0.0035395545217808966</v>
      </c>
    </row>
    <row r="77" spans="1:7" ht="11.25">
      <c r="A77" s="23" t="s">
        <v>56</v>
      </c>
      <c r="B77" s="24">
        <v>67648</v>
      </c>
      <c r="C77" s="25">
        <v>0.04891338928833795</v>
      </c>
      <c r="D77" s="25"/>
      <c r="E77" s="24">
        <v>68751</v>
      </c>
      <c r="F77" s="25">
        <v>0.04965268900607957</v>
      </c>
      <c r="G77" s="25">
        <v>0.016304990539262043</v>
      </c>
    </row>
    <row r="78" spans="1:7" ht="11.25">
      <c r="A78" s="23" t="s">
        <v>57</v>
      </c>
      <c r="B78" s="24">
        <v>1337572</v>
      </c>
      <c r="C78" s="25">
        <v>0.9671413779739352</v>
      </c>
      <c r="D78" s="25"/>
      <c r="E78" s="24">
        <v>1339135</v>
      </c>
      <c r="F78" s="25">
        <v>0.9671372589803255</v>
      </c>
      <c r="G78" s="25">
        <v>0.001168535226514944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865039</v>
      </c>
      <c r="C80" s="25">
        <v>0.6254728795617693</v>
      </c>
      <c r="D80" s="25"/>
      <c r="E80" s="24">
        <v>865449</v>
      </c>
      <c r="F80" s="25">
        <v>0.6250362910739125</v>
      </c>
      <c r="G80" s="25">
        <v>0.0004739670696927156</v>
      </c>
    </row>
    <row r="81" spans="1:7" ht="11.25">
      <c r="A81" s="18" t="s">
        <v>60</v>
      </c>
      <c r="B81" s="24">
        <v>472533</v>
      </c>
      <c r="C81" s="25">
        <v>0.3416684984121659</v>
      </c>
      <c r="D81" s="25"/>
      <c r="E81" s="24">
        <v>473686</v>
      </c>
      <c r="F81" s="25">
        <v>0.3421009679064131</v>
      </c>
      <c r="G81" s="25">
        <v>0.0024400412246341485</v>
      </c>
    </row>
    <row r="82" spans="1:7" ht="11.25">
      <c r="A82" s="18" t="s">
        <v>61</v>
      </c>
      <c r="B82" s="24">
        <v>1337572</v>
      </c>
      <c r="C82" s="25">
        <v>0.9671413779739353</v>
      </c>
      <c r="D82" s="25"/>
      <c r="E82" s="24">
        <v>1339135</v>
      </c>
      <c r="F82" s="25">
        <v>0.9671372589803255</v>
      </c>
      <c r="G82" s="25">
        <v>0.001168535226514944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678780</v>
      </c>
      <c r="C84" s="25">
        <v>0.49079692498134514</v>
      </c>
      <c r="D84" s="25"/>
      <c r="E84" s="24">
        <v>678934</v>
      </c>
      <c r="F84" s="25">
        <v>0.49033321344640257</v>
      </c>
      <c r="G84" s="25">
        <v>0.00022687763340112355</v>
      </c>
    </row>
    <row r="85" spans="1:7" ht="11.25">
      <c r="A85" s="18" t="s">
        <v>64</v>
      </c>
      <c r="B85" s="24">
        <v>527841</v>
      </c>
      <c r="C85" s="25">
        <v>0.3816593589662014</v>
      </c>
      <c r="D85" s="25"/>
      <c r="E85" s="24">
        <v>528660</v>
      </c>
      <c r="F85" s="25">
        <v>0.38180376387185677</v>
      </c>
      <c r="G85" s="25">
        <v>0.001551603607904628</v>
      </c>
    </row>
    <row r="86" spans="1:7" ht="11.25">
      <c r="A86" s="18" t="s">
        <v>65</v>
      </c>
      <c r="B86" s="24">
        <v>130951</v>
      </c>
      <c r="C86" s="25">
        <v>0.09468509402638871</v>
      </c>
      <c r="D86" s="25"/>
      <c r="E86" s="24">
        <v>131541</v>
      </c>
      <c r="F86" s="25">
        <v>0.09500028166206619</v>
      </c>
      <c r="G86" s="25">
        <v>0.004505502058021804</v>
      </c>
    </row>
    <row r="87" spans="1:7" ht="11.25">
      <c r="A87" s="18" t="s">
        <v>61</v>
      </c>
      <c r="B87" s="24">
        <v>1337572</v>
      </c>
      <c r="C87" s="25">
        <v>0.9671413779739352</v>
      </c>
      <c r="D87" s="25"/>
      <c r="E87" s="24">
        <v>1339135</v>
      </c>
      <c r="F87" s="25">
        <v>0.9671372589803255</v>
      </c>
      <c r="G87" s="25">
        <v>0.001168535226514944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24">
        <v>306829</v>
      </c>
      <c r="C89" s="25">
        <v>0.22185498938551687</v>
      </c>
      <c r="D89" s="25"/>
      <c r="E89" s="24">
        <v>306909</v>
      </c>
      <c r="F89" s="25">
        <v>0.22165287966963207</v>
      </c>
      <c r="G89" s="25">
        <v>0.0002607315475395833</v>
      </c>
    </row>
    <row r="90" spans="1:7" ht="11.25">
      <c r="A90" s="23" t="s">
        <v>103</v>
      </c>
      <c r="B90" s="24">
        <v>293915</v>
      </c>
      <c r="C90" s="25">
        <v>0.21251742568415694</v>
      </c>
      <c r="D90" s="25"/>
      <c r="E90" s="24">
        <v>293812</v>
      </c>
      <c r="F90" s="25">
        <v>0.2121940897187568</v>
      </c>
      <c r="G90" s="25">
        <v>-0.0003504414541619649</v>
      </c>
    </row>
    <row r="91" spans="1:7" ht="11.25">
      <c r="A91" s="23" t="s">
        <v>114</v>
      </c>
      <c r="B91" s="24">
        <v>273358</v>
      </c>
      <c r="C91" s="25">
        <v>0.19765353401551392</v>
      </c>
      <c r="D91" s="25"/>
      <c r="E91" s="24">
        <v>272347</v>
      </c>
      <c r="F91" s="25">
        <v>0.19669184292212116</v>
      </c>
      <c r="G91" s="25">
        <v>-0.003698446725539428</v>
      </c>
    </row>
    <row r="92" spans="1:7" ht="11.25">
      <c r="A92" s="23" t="s">
        <v>105</v>
      </c>
      <c r="B92" s="24">
        <v>216319</v>
      </c>
      <c r="C92" s="25">
        <v>0.1564110610434008</v>
      </c>
      <c r="D92" s="25"/>
      <c r="E92" s="24">
        <v>217546</v>
      </c>
      <c r="F92" s="25">
        <v>0.157113989360396</v>
      </c>
      <c r="G92" s="25">
        <v>0.00567217858810376</v>
      </c>
    </row>
    <row r="93" spans="1:7" ht="11.25">
      <c r="A93" s="23" t="s">
        <v>108</v>
      </c>
      <c r="B93" s="24">
        <v>166214</v>
      </c>
      <c r="C93" s="25">
        <v>0.12018226831793703</v>
      </c>
      <c r="D93" s="25"/>
      <c r="E93" s="24">
        <v>167680</v>
      </c>
      <c r="F93" s="25">
        <v>0.12110024425156611</v>
      </c>
      <c r="G93" s="25">
        <v>0.008819954997773882</v>
      </c>
    </row>
    <row r="94" spans="1:7" ht="11.25">
      <c r="A94" s="23" t="s">
        <v>115</v>
      </c>
      <c r="B94" s="24">
        <v>69503</v>
      </c>
      <c r="C94" s="25">
        <v>0.05025466082821891</v>
      </c>
      <c r="D94" s="25"/>
      <c r="E94" s="24">
        <v>69338</v>
      </c>
      <c r="F94" s="25">
        <v>0.050076626526211185</v>
      </c>
      <c r="G94" s="25">
        <v>-0.002373998244680098</v>
      </c>
    </row>
    <row r="95" spans="1:7" ht="11.25">
      <c r="A95" s="23" t="s">
        <v>119</v>
      </c>
      <c r="B95" s="24">
        <v>11434</v>
      </c>
      <c r="C95" s="25">
        <v>0.008267438699190754</v>
      </c>
      <c r="D95" s="25"/>
      <c r="E95" s="24">
        <v>11503</v>
      </c>
      <c r="F95" s="25">
        <v>0.008307586531642205</v>
      </c>
      <c r="G95" s="25">
        <v>0.0060346335490641945</v>
      </c>
    </row>
    <row r="96" spans="1:7" ht="11.25">
      <c r="A96" s="22" t="s">
        <v>61</v>
      </c>
      <c r="B96" s="24">
        <v>1337572</v>
      </c>
      <c r="C96" s="25">
        <v>0.9671413779739352</v>
      </c>
      <c r="D96" s="25"/>
      <c r="E96" s="24">
        <v>1339135</v>
      </c>
      <c r="F96" s="25">
        <v>0.9671372589803254</v>
      </c>
      <c r="G96" s="25">
        <v>0.001168535226514944</v>
      </c>
    </row>
    <row r="97" spans="1:7" ht="11.25">
      <c r="A97" s="22" t="s">
        <v>69</v>
      </c>
      <c r="B97" s="24"/>
      <c r="G97" s="20"/>
    </row>
    <row r="98" spans="1:7" ht="11.25">
      <c r="A98" s="23" t="s">
        <v>79</v>
      </c>
      <c r="B98" s="24">
        <v>22917</v>
      </c>
      <c r="E98" s="18">
        <v>24670</v>
      </c>
      <c r="G98" s="25">
        <v>0.0764934328227953</v>
      </c>
    </row>
    <row r="99" spans="1:7" ht="11.25">
      <c r="A99" s="23" t="s">
        <v>70</v>
      </c>
      <c r="B99" s="24">
        <v>13915</v>
      </c>
      <c r="C99" s="27">
        <v>0.6496265172735761</v>
      </c>
      <c r="E99" s="18">
        <v>15460</v>
      </c>
      <c r="F99" s="27">
        <v>0.633165417536962</v>
      </c>
      <c r="G99" s="25">
        <v>0.11103126122888973</v>
      </c>
    </row>
    <row r="100" spans="1:7" ht="11.25">
      <c r="A100" s="23" t="s">
        <v>71</v>
      </c>
      <c r="B100" s="24">
        <v>6708</v>
      </c>
      <c r="C100" s="27">
        <v>0.3131652661064426</v>
      </c>
      <c r="E100" s="18">
        <v>8031</v>
      </c>
      <c r="F100" s="27">
        <v>0.32891018552647744</v>
      </c>
      <c r="G100" s="25">
        <v>0.19722719141323797</v>
      </c>
    </row>
    <row r="101" spans="1:7" ht="11.25">
      <c r="A101" s="23" t="s">
        <v>72</v>
      </c>
      <c r="B101" s="24">
        <v>685</v>
      </c>
      <c r="C101" s="27">
        <v>0.03197945845004668</v>
      </c>
      <c r="E101" s="18">
        <v>741</v>
      </c>
      <c r="F101" s="27">
        <v>0.030347708563705614</v>
      </c>
      <c r="G101" s="25">
        <v>0.08175182481751819</v>
      </c>
    </row>
    <row r="102" spans="1:7" ht="12" thickBot="1">
      <c r="A102" s="28" t="s">
        <v>73</v>
      </c>
      <c r="B102" s="63">
        <v>21308</v>
      </c>
      <c r="C102" s="30">
        <v>0.9947712418300654</v>
      </c>
      <c r="D102" s="29"/>
      <c r="E102" s="29">
        <v>24232</v>
      </c>
      <c r="F102" s="30">
        <v>0.992423311627145</v>
      </c>
      <c r="G102" s="31">
        <v>0.13722545522808338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2.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144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141</v>
      </c>
      <c r="C110" s="95"/>
      <c r="D110" s="49"/>
      <c r="E110" s="95" t="s">
        <v>145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92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45444</v>
      </c>
      <c r="C114" s="25">
        <v>0.016417232675365157</v>
      </c>
      <c r="D114" s="25"/>
      <c r="E114" s="24">
        <v>45503</v>
      </c>
      <c r="F114" s="25">
        <v>0.016452003269936434</v>
      </c>
      <c r="G114" s="25">
        <v>0.001298301205879815</v>
      </c>
    </row>
    <row r="115" spans="1:7" ht="11.25">
      <c r="A115" s="23" t="s">
        <v>44</v>
      </c>
      <c r="B115" s="24">
        <v>67784</v>
      </c>
      <c r="C115" s="25">
        <v>0.02448784657307789</v>
      </c>
      <c r="D115" s="25"/>
      <c r="E115" s="24">
        <v>67174</v>
      </c>
      <c r="F115" s="25">
        <v>0.024287340783128806</v>
      </c>
      <c r="G115" s="25">
        <v>-0.008999173846335418</v>
      </c>
    </row>
    <row r="116" spans="1:7" ht="11.25">
      <c r="A116" s="23" t="s">
        <v>45</v>
      </c>
      <c r="B116" s="24">
        <v>113228</v>
      </c>
      <c r="C116" s="25">
        <v>0.04090507924844305</v>
      </c>
      <c r="D116" s="25"/>
      <c r="E116" s="24">
        <v>112677</v>
      </c>
      <c r="F116" s="25">
        <v>0.04073934405306524</v>
      </c>
      <c r="G116" s="25">
        <v>-0.004866287490726706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18569</v>
      </c>
      <c r="C118" s="25">
        <v>0.006708291381675371</v>
      </c>
      <c r="D118" s="25"/>
      <c r="E118" s="24">
        <v>18652</v>
      </c>
      <c r="F118" s="25">
        <v>0.006743791947582673</v>
      </c>
      <c r="G118" s="25">
        <v>0.004469815283537182</v>
      </c>
    </row>
    <row r="119" spans="1:7" ht="11.25">
      <c r="A119" s="23" t="s">
        <v>49</v>
      </c>
      <c r="B119" s="24">
        <v>8831</v>
      </c>
      <c r="C119" s="25">
        <v>0.0031903129512399807</v>
      </c>
      <c r="D119" s="25"/>
      <c r="E119" s="24">
        <v>8848</v>
      </c>
      <c r="F119" s="25">
        <v>0.003199070938891888</v>
      </c>
      <c r="G119" s="25">
        <v>0.0019250368021741515</v>
      </c>
    </row>
    <row r="120" spans="1:7" ht="11.25">
      <c r="A120" s="23" t="s">
        <v>48</v>
      </c>
      <c r="B120" s="24">
        <v>2023</v>
      </c>
      <c r="C120" s="25">
        <v>0.0007308349111491882</v>
      </c>
      <c r="D120" s="25"/>
      <c r="E120" s="24">
        <v>2030</v>
      </c>
      <c r="F120" s="25">
        <v>0.0007339640603470312</v>
      </c>
      <c r="G120" s="25">
        <v>0.0034602076124568004</v>
      </c>
    </row>
    <row r="121" spans="1:7" ht="11.25">
      <c r="A121" s="23" t="s">
        <v>76</v>
      </c>
      <c r="B121" s="24">
        <v>38491</v>
      </c>
      <c r="C121" s="25">
        <v>0.01390537151015492</v>
      </c>
      <c r="D121" s="25"/>
      <c r="E121" s="24">
        <v>38179</v>
      </c>
      <c r="F121" s="25">
        <v>0.013803947714280446</v>
      </c>
      <c r="G121" s="25">
        <v>-0.008105790964121451</v>
      </c>
    </row>
    <row r="122" spans="1:7" ht="11.25">
      <c r="A122" s="23" t="s">
        <v>50</v>
      </c>
      <c r="B122" s="24">
        <v>45314</v>
      </c>
      <c r="C122" s="25">
        <v>0.016370268494223586</v>
      </c>
      <c r="D122" s="25"/>
      <c r="E122" s="24">
        <v>44968</v>
      </c>
      <c r="F122" s="25">
        <v>0.016258569391963202</v>
      </c>
      <c r="G122" s="25">
        <v>-0.007635609303967894</v>
      </c>
    </row>
    <row r="123" spans="1:7" ht="11.25">
      <c r="A123" s="23" t="s">
        <v>51</v>
      </c>
      <c r="B123" s="24">
        <v>113228</v>
      </c>
      <c r="C123" s="25">
        <v>0.04090507924844305</v>
      </c>
      <c r="D123" s="25"/>
      <c r="E123" s="24">
        <v>112677</v>
      </c>
      <c r="F123" s="25">
        <v>0.04073934405306524</v>
      </c>
      <c r="G123" s="25">
        <v>-0.004866287490726706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29657</v>
      </c>
      <c r="C125" s="25">
        <v>0.02144371431711564</v>
      </c>
      <c r="D125" s="25"/>
      <c r="E125" s="24">
        <v>29677</v>
      </c>
      <c r="F125" s="25">
        <v>0.02143303881592156</v>
      </c>
      <c r="G125" s="25">
        <v>0.0006743770442054764</v>
      </c>
    </row>
    <row r="126" spans="1:7" ht="11.25">
      <c r="A126" s="23" t="s">
        <v>54</v>
      </c>
      <c r="B126" s="24">
        <v>249</v>
      </c>
      <c r="C126" s="25">
        <v>0.00018004130104062427</v>
      </c>
      <c r="D126" s="25"/>
      <c r="E126" s="24">
        <v>254</v>
      </c>
      <c r="F126" s="25">
        <v>0.00018344144823412327</v>
      </c>
      <c r="G126" s="25">
        <v>0.02008032128514059</v>
      </c>
    </row>
    <row r="127" spans="1:7" ht="11.25">
      <c r="A127" s="23" t="s">
        <v>55</v>
      </c>
      <c r="B127" s="24">
        <v>12754</v>
      </c>
      <c r="C127" s="25">
        <v>0.009221874511936233</v>
      </c>
      <c r="D127" s="25"/>
      <c r="E127" s="24">
        <v>12775</v>
      </c>
      <c r="F127" s="25">
        <v>0.00922623819366506</v>
      </c>
      <c r="G127" s="25">
        <v>0.0016465422612512715</v>
      </c>
    </row>
    <row r="128" spans="1:7" ht="11.25">
      <c r="A128" s="23" t="s">
        <v>56</v>
      </c>
      <c r="B128" s="24">
        <v>2784</v>
      </c>
      <c r="C128" s="25">
        <v>0.0020129918959722807</v>
      </c>
      <c r="D128" s="25"/>
      <c r="E128" s="24">
        <v>2797</v>
      </c>
      <c r="F128" s="25">
        <v>0.0020200225618537118</v>
      </c>
      <c r="G128" s="25">
        <v>0.004669540229885083</v>
      </c>
    </row>
    <row r="129" spans="1:7" ht="11.25">
      <c r="A129" s="23" t="s">
        <v>57</v>
      </c>
      <c r="B129" s="24">
        <v>45444</v>
      </c>
      <c r="C129" s="25">
        <v>0.03285862202606478</v>
      </c>
      <c r="D129" s="25"/>
      <c r="E129" s="24">
        <v>45503</v>
      </c>
      <c r="F129" s="25">
        <v>0.03286274101967446</v>
      </c>
      <c r="G129" s="25">
        <v>0.001298301205879815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32854</v>
      </c>
      <c r="C131" s="25">
        <v>0.023755328933287828</v>
      </c>
      <c r="D131" s="25"/>
      <c r="E131" s="24">
        <v>32893</v>
      </c>
      <c r="F131" s="25">
        <v>0.023755667546318967</v>
      </c>
      <c r="G131" s="25">
        <v>0.0011870700675715717</v>
      </c>
    </row>
    <row r="132" spans="1:7" ht="11.25">
      <c r="A132" s="18" t="s">
        <v>60</v>
      </c>
      <c r="B132" s="24">
        <v>12590</v>
      </c>
      <c r="C132" s="25">
        <v>0.009103293092776946</v>
      </c>
      <c r="D132" s="25"/>
      <c r="E132" s="24">
        <v>12610</v>
      </c>
      <c r="F132" s="25">
        <v>0.00910707347335549</v>
      </c>
      <c r="G132" s="25">
        <v>0.001588562351072298</v>
      </c>
    </row>
    <row r="133" spans="1:7" ht="11.25">
      <c r="A133" s="18" t="s">
        <v>61</v>
      </c>
      <c r="B133" s="24">
        <v>45444</v>
      </c>
      <c r="C133" s="25">
        <v>0.03285862202606477</v>
      </c>
      <c r="D133" s="25"/>
      <c r="E133" s="24">
        <v>45503</v>
      </c>
      <c r="F133" s="25">
        <v>0.03286274101967446</v>
      </c>
      <c r="G133" s="25">
        <v>0.001298301205879815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11369</v>
      </c>
      <c r="C135" s="25">
        <v>0.008220439965987378</v>
      </c>
      <c r="D135" s="25"/>
      <c r="E135" s="24">
        <v>11413</v>
      </c>
      <c r="F135" s="25">
        <v>0.008242587593291531</v>
      </c>
      <c r="G135" s="25">
        <v>0.0038701732782127074</v>
      </c>
    </row>
    <row r="136" spans="1:7" ht="11.25">
      <c r="A136" s="18" t="s">
        <v>64</v>
      </c>
      <c r="B136" s="24">
        <v>20578</v>
      </c>
      <c r="C136" s="25">
        <v>0.014879075874754883</v>
      </c>
      <c r="D136" s="25"/>
      <c r="E136" s="24">
        <v>20541</v>
      </c>
      <c r="F136" s="25">
        <v>0.014834924362902072</v>
      </c>
      <c r="G136" s="25">
        <v>-0.0017980367382641749</v>
      </c>
    </row>
    <row r="137" spans="1:7" ht="11.25">
      <c r="A137" s="18" t="s">
        <v>65</v>
      </c>
      <c r="B137" s="24">
        <v>13497</v>
      </c>
      <c r="C137" s="25">
        <v>0.009759106185322513</v>
      </c>
      <c r="D137" s="25"/>
      <c r="E137" s="24">
        <v>13549</v>
      </c>
      <c r="F137" s="25">
        <v>0.009785229063480852</v>
      </c>
      <c r="G137" s="25">
        <v>0.0038527080091872445</v>
      </c>
    </row>
    <row r="138" spans="1:7" ht="11.25">
      <c r="A138" s="18" t="s">
        <v>61</v>
      </c>
      <c r="B138" s="24">
        <v>45444</v>
      </c>
      <c r="C138" s="25">
        <v>0.03285862202606477</v>
      </c>
      <c r="D138" s="25"/>
      <c r="E138" s="24">
        <v>45503</v>
      </c>
      <c r="F138" s="25">
        <v>0.03286274101967446</v>
      </c>
      <c r="G138" s="25">
        <v>0.001298301205879815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14054</v>
      </c>
      <c r="C140" s="25">
        <v>0.010161849176003749</v>
      </c>
      <c r="D140" s="25"/>
      <c r="E140" s="24">
        <v>14029</v>
      </c>
      <c r="F140" s="25">
        <v>0.010131890068017778</v>
      </c>
      <c r="G140" s="25">
        <v>-0.0017788529955884425</v>
      </c>
    </row>
    <row r="141" spans="1:7" ht="11.25">
      <c r="A141" s="23" t="s">
        <v>99</v>
      </c>
      <c r="B141" s="24">
        <v>13915</v>
      </c>
      <c r="C141" s="25">
        <v>0.010061344192691914</v>
      </c>
      <c r="D141" s="25"/>
      <c r="E141" s="24">
        <v>13961</v>
      </c>
      <c r="F141" s="25">
        <v>0.010082779759041713</v>
      </c>
      <c r="G141" s="25">
        <v>0.0033057851239668423</v>
      </c>
    </row>
    <row r="142" spans="1:7" ht="11.25">
      <c r="A142" s="23" t="s">
        <v>87</v>
      </c>
      <c r="B142" s="24">
        <v>12441</v>
      </c>
      <c r="C142" s="25">
        <v>0.00899555753512613</v>
      </c>
      <c r="D142" s="25"/>
      <c r="E142" s="24">
        <v>12480</v>
      </c>
      <c r="F142" s="25">
        <v>0.009013186117960073</v>
      </c>
      <c r="G142" s="25">
        <v>0.0031347962382444194</v>
      </c>
    </row>
    <row r="143" spans="1:7" ht="11.25">
      <c r="A143" s="23" t="s">
        <v>88</v>
      </c>
      <c r="B143" s="24">
        <v>1587</v>
      </c>
      <c r="C143" s="25">
        <v>0.0011474921475962678</v>
      </c>
      <c r="D143" s="25"/>
      <c r="E143" s="24">
        <v>1579</v>
      </c>
      <c r="F143" s="25">
        <v>0.0011403702628412626</v>
      </c>
      <c r="G143" s="25">
        <v>-0.00504095778197855</v>
      </c>
    </row>
    <row r="144" spans="1:7" ht="11.25">
      <c r="A144" s="23" t="s">
        <v>89</v>
      </c>
      <c r="B144" s="24">
        <v>2087</v>
      </c>
      <c r="C144" s="25">
        <v>0.0015090208645453125</v>
      </c>
      <c r="D144" s="25"/>
      <c r="E144" s="24">
        <v>2088</v>
      </c>
      <c r="F144" s="25">
        <v>0.0015079753697356277</v>
      </c>
      <c r="G144" s="25">
        <v>0.00047915668423570423</v>
      </c>
    </row>
    <row r="145" spans="1:7" ht="11.25">
      <c r="A145" s="23" t="s">
        <v>90</v>
      </c>
      <c r="B145" s="24">
        <v>1360</v>
      </c>
      <c r="C145" s="25">
        <v>0.0009833581101014017</v>
      </c>
      <c r="D145" s="25"/>
      <c r="E145" s="24">
        <v>1366</v>
      </c>
      <c r="F145" s="25">
        <v>0.0009865394420780016</v>
      </c>
      <c r="G145" s="25">
        <v>0.004411764705882337</v>
      </c>
    </row>
    <row r="146" spans="1:7" ht="11.25">
      <c r="A146" s="22" t="s">
        <v>61</v>
      </c>
      <c r="B146" s="24">
        <v>45444</v>
      </c>
      <c r="C146" s="25">
        <v>0.0009833581101014017</v>
      </c>
      <c r="D146" s="25"/>
      <c r="E146" s="24">
        <v>45503</v>
      </c>
      <c r="F146" s="25">
        <v>0.0009865394420780016</v>
      </c>
      <c r="G146" s="25">
        <v>0.001298301205879815</v>
      </c>
    </row>
    <row r="147" spans="1:7" ht="11.25">
      <c r="A147" s="22" t="s">
        <v>69</v>
      </c>
      <c r="B147" s="24"/>
      <c r="G147" s="20"/>
    </row>
    <row r="148" spans="1:7" ht="11.25">
      <c r="A148" s="23" t="s">
        <v>79</v>
      </c>
      <c r="B148" s="24">
        <v>175</v>
      </c>
      <c r="E148" s="18">
        <v>331</v>
      </c>
      <c r="G148" s="25">
        <v>0.8914285714285715</v>
      </c>
    </row>
    <row r="149" spans="1:7" ht="11.25">
      <c r="A149" s="23" t="s">
        <v>70</v>
      </c>
      <c r="B149" s="24">
        <v>92</v>
      </c>
      <c r="C149" s="27">
        <v>0.004295051353874884</v>
      </c>
      <c r="E149" s="18">
        <v>121</v>
      </c>
      <c r="F149" s="27">
        <v>0.004955563746570013</v>
      </c>
      <c r="G149" s="25">
        <v>0.3152173913043479</v>
      </c>
    </row>
    <row r="150" spans="1:7" ht="11.25">
      <c r="A150" s="23" t="s">
        <v>71</v>
      </c>
      <c r="B150" s="24">
        <v>20</v>
      </c>
      <c r="C150" s="27">
        <v>0.0009337068160597573</v>
      </c>
      <c r="E150" s="18">
        <v>63</v>
      </c>
      <c r="F150" s="27">
        <v>0.002580169553999263</v>
      </c>
      <c r="G150" s="25">
        <v>2.15</v>
      </c>
    </row>
    <row r="151" spans="1:7" ht="11.25">
      <c r="A151" s="23" t="s">
        <v>72</v>
      </c>
      <c r="B151" s="24">
        <v>0</v>
      </c>
      <c r="C151" s="27">
        <v>0</v>
      </c>
      <c r="E151" s="18">
        <v>1</v>
      </c>
      <c r="F151" s="27">
        <v>4.095507228570259E-05</v>
      </c>
      <c r="G151" s="25">
        <v>0</v>
      </c>
    </row>
    <row r="152" spans="1:7" ht="12" thickBot="1">
      <c r="A152" s="28" t="s">
        <v>73</v>
      </c>
      <c r="B152" s="63">
        <v>112</v>
      </c>
      <c r="C152" s="30">
        <v>0.005228758169934641</v>
      </c>
      <c r="D152" s="29"/>
      <c r="E152" s="29">
        <v>185</v>
      </c>
      <c r="F152" s="30">
        <v>0.007576688372854978</v>
      </c>
      <c r="G152" s="31">
        <v>0.6517857142857142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B59:C59"/>
    <mergeCell ref="E59:F59"/>
    <mergeCell ref="A105:G105"/>
    <mergeCell ref="A107:G107"/>
    <mergeCell ref="A108:G108"/>
    <mergeCell ref="B110:C110"/>
    <mergeCell ref="E110:F110"/>
    <mergeCell ref="A104:G104"/>
    <mergeCell ref="A2:G2"/>
    <mergeCell ref="A3:G3"/>
    <mergeCell ref="A4:G4"/>
    <mergeCell ref="B6:C6"/>
    <mergeCell ref="E6:F6"/>
    <mergeCell ref="A53:G53"/>
    <mergeCell ref="A54:G54"/>
    <mergeCell ref="A56:G56"/>
    <mergeCell ref="A57:G57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5"/>
  <sheetViews>
    <sheetView showGridLines="0" zoomScalePageLayoutView="0" workbookViewId="0" topLeftCell="A1">
      <selection activeCell="B2" sqref="B2:M2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3984375" style="4" bestFit="1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160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219490</v>
      </c>
      <c r="D10" s="7">
        <v>214262</v>
      </c>
      <c r="E10" s="7">
        <v>12621.147376</v>
      </c>
      <c r="F10" s="7">
        <v>5786.742487</v>
      </c>
      <c r="G10" s="7">
        <v>2932.197712</v>
      </c>
      <c r="H10" s="7">
        <v>4091</v>
      </c>
      <c r="I10" s="7">
        <v>1637</v>
      </c>
      <c r="J10" s="7">
        <v>521</v>
      </c>
      <c r="K10" s="7">
        <v>80</v>
      </c>
      <c r="L10" s="8">
        <f aca="true" t="shared" si="0" ref="L10:L16">SUM(I10:K10)</f>
        <v>2238</v>
      </c>
      <c r="M10" s="9">
        <v>1</v>
      </c>
    </row>
    <row r="11" spans="1:13" ht="11.25">
      <c r="A11" s="5">
        <v>78</v>
      </c>
      <c r="B11" s="6" t="s">
        <v>106</v>
      </c>
      <c r="C11" s="7">
        <v>271054</v>
      </c>
      <c r="D11" s="7">
        <v>264040</v>
      </c>
      <c r="E11" s="7">
        <v>13506.78674</v>
      </c>
      <c r="F11" s="7">
        <v>6494.408558</v>
      </c>
      <c r="G11" s="7">
        <v>1878.834423</v>
      </c>
      <c r="H11" s="7">
        <v>5164</v>
      </c>
      <c r="I11" s="7">
        <v>3338</v>
      </c>
      <c r="J11" s="7">
        <v>2611</v>
      </c>
      <c r="K11" s="7">
        <v>98</v>
      </c>
      <c r="L11" s="8">
        <f t="shared" si="0"/>
        <v>6047</v>
      </c>
      <c r="M11" s="9">
        <v>0.9998934768592493</v>
      </c>
    </row>
    <row r="12" spans="1:13" ht="11.25">
      <c r="A12" s="5">
        <v>80</v>
      </c>
      <c r="B12" s="6" t="s">
        <v>16</v>
      </c>
      <c r="C12" s="7">
        <v>69227</v>
      </c>
      <c r="D12" s="7">
        <v>64866</v>
      </c>
      <c r="E12" s="7">
        <v>3716.741967</v>
      </c>
      <c r="F12" s="7">
        <v>3733.185576</v>
      </c>
      <c r="G12" s="7">
        <v>625.976319</v>
      </c>
      <c r="H12" s="7">
        <v>889</v>
      </c>
      <c r="I12" s="7">
        <v>875</v>
      </c>
      <c r="J12" s="7">
        <v>216</v>
      </c>
      <c r="K12" s="7">
        <v>55</v>
      </c>
      <c r="L12" s="8">
        <f t="shared" si="0"/>
        <v>1146</v>
      </c>
      <c r="M12" s="9">
        <v>1</v>
      </c>
    </row>
    <row r="13" spans="1:13" ht="11.25">
      <c r="A13" s="5">
        <v>81</v>
      </c>
      <c r="B13" s="57" t="s">
        <v>21</v>
      </c>
      <c r="C13" s="7">
        <v>11540</v>
      </c>
      <c r="D13" s="7">
        <v>8455</v>
      </c>
      <c r="E13" s="7">
        <v>323.613304</v>
      </c>
      <c r="F13" s="7">
        <v>71.55913</v>
      </c>
      <c r="G13" s="7">
        <v>19.718064</v>
      </c>
      <c r="H13" s="7">
        <v>319</v>
      </c>
      <c r="I13" s="7">
        <v>238</v>
      </c>
      <c r="J13" s="7">
        <v>0</v>
      </c>
      <c r="K13" s="7">
        <v>0</v>
      </c>
      <c r="L13" s="8">
        <f>SUM(I13:K13)</f>
        <v>238</v>
      </c>
      <c r="M13" s="9">
        <v>0.25496374093523383</v>
      </c>
    </row>
    <row r="14" spans="1:13" ht="11.25">
      <c r="A14" s="5">
        <v>88</v>
      </c>
      <c r="B14" s="6" t="s">
        <v>107</v>
      </c>
      <c r="C14" s="7">
        <v>168955</v>
      </c>
      <c r="D14" s="7">
        <v>161779</v>
      </c>
      <c r="E14" s="7">
        <v>9309.660453</v>
      </c>
      <c r="F14" s="7">
        <v>2287.344963</v>
      </c>
      <c r="G14" s="7">
        <v>965.038692</v>
      </c>
      <c r="H14" s="7">
        <v>2963</v>
      </c>
      <c r="I14" s="7">
        <v>1328</v>
      </c>
      <c r="J14" s="7">
        <v>213</v>
      </c>
      <c r="K14" s="7">
        <v>342</v>
      </c>
      <c r="L14" s="8">
        <f t="shared" si="0"/>
        <v>1883</v>
      </c>
      <c r="M14" s="9">
        <v>1</v>
      </c>
    </row>
    <row r="15" spans="1:13" ht="11.25">
      <c r="A15" s="5">
        <v>99</v>
      </c>
      <c r="B15" s="6" t="s">
        <v>17</v>
      </c>
      <c r="C15" s="7">
        <v>294366</v>
      </c>
      <c r="D15" s="7">
        <v>283211</v>
      </c>
      <c r="E15" s="7">
        <v>13844.469444</v>
      </c>
      <c r="F15" s="7">
        <v>7202.718348</v>
      </c>
      <c r="G15" s="7">
        <v>1476.237215</v>
      </c>
      <c r="H15" s="7">
        <v>5720</v>
      </c>
      <c r="I15" s="7">
        <v>3638</v>
      </c>
      <c r="J15" s="7">
        <v>1311</v>
      </c>
      <c r="K15" s="7">
        <v>171</v>
      </c>
      <c r="L15" s="8">
        <f t="shared" si="0"/>
        <v>5120</v>
      </c>
      <c r="M15" s="9">
        <v>0.9974410338361811</v>
      </c>
    </row>
    <row r="16" spans="1:13" ht="11.25">
      <c r="A16" s="7">
        <v>107</v>
      </c>
      <c r="B16" s="11" t="s">
        <v>25</v>
      </c>
      <c r="C16" s="7">
        <v>306201</v>
      </c>
      <c r="D16" s="7">
        <v>316843</v>
      </c>
      <c r="E16" s="7">
        <v>12798.099649</v>
      </c>
      <c r="F16" s="7">
        <v>3770.378743</v>
      </c>
      <c r="G16" s="7">
        <v>1299.45063</v>
      </c>
      <c r="H16" s="7">
        <v>5142</v>
      </c>
      <c r="I16" s="7">
        <v>4565</v>
      </c>
      <c r="J16" s="7">
        <v>2524</v>
      </c>
      <c r="K16" s="7">
        <v>22</v>
      </c>
      <c r="L16" s="8">
        <f t="shared" si="0"/>
        <v>7111</v>
      </c>
      <c r="M16" s="9">
        <v>0.9924226860382253</v>
      </c>
    </row>
    <row r="17" spans="1:11" ht="11.2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</row>
    <row r="18" spans="2:13" ht="11.25">
      <c r="B18" s="6" t="s">
        <v>125</v>
      </c>
      <c r="C18" s="12">
        <f>SUM(C10:C16)</f>
        <v>1340833</v>
      </c>
      <c r="D18" s="10">
        <f>SUM(D10:D16)</f>
        <v>1313456</v>
      </c>
      <c r="E18" s="10">
        <f>SUM(E10:E17)</f>
        <v>66120.518933</v>
      </c>
      <c r="F18" s="10">
        <f>SUM(F10:F17)</f>
        <v>29346.337805000003</v>
      </c>
      <c r="G18" s="10">
        <f aca="true" t="shared" si="1" ref="G18:L18">SUM(G10:G16)</f>
        <v>9197.453055</v>
      </c>
      <c r="H18" s="10">
        <f t="shared" si="1"/>
        <v>24288</v>
      </c>
      <c r="I18" s="10">
        <f t="shared" si="1"/>
        <v>15619</v>
      </c>
      <c r="J18" s="10">
        <f t="shared" si="1"/>
        <v>7396</v>
      </c>
      <c r="K18" s="10">
        <f t="shared" si="1"/>
        <v>768</v>
      </c>
      <c r="L18" s="10">
        <f t="shared" si="1"/>
        <v>23783</v>
      </c>
      <c r="M18" s="13">
        <v>0.9865198722510168</v>
      </c>
    </row>
    <row r="19" spans="1:11" ht="11.25">
      <c r="A19" s="5"/>
      <c r="B19" s="5"/>
      <c r="C19" s="12"/>
      <c r="D19" s="10"/>
      <c r="E19" s="10"/>
      <c r="F19" s="10"/>
      <c r="G19" s="10"/>
      <c r="H19" s="10"/>
      <c r="I19" s="10"/>
      <c r="J19" s="10"/>
      <c r="K19" s="10"/>
    </row>
    <row r="20" spans="1:13" ht="11.25">
      <c r="A20" s="5">
        <v>62</v>
      </c>
      <c r="B20" s="57" t="s">
        <v>18</v>
      </c>
      <c r="C20" s="7">
        <v>1576</v>
      </c>
      <c r="D20" s="7">
        <v>3187</v>
      </c>
      <c r="E20" s="7">
        <v>121.60666</v>
      </c>
      <c r="F20" s="7">
        <v>13.849122</v>
      </c>
      <c r="G20" s="7">
        <v>0.685535</v>
      </c>
      <c r="H20" s="7">
        <v>0</v>
      </c>
      <c r="I20" s="7">
        <v>5</v>
      </c>
      <c r="J20" s="7">
        <v>0</v>
      </c>
      <c r="K20" s="7">
        <v>0</v>
      </c>
      <c r="L20" s="8">
        <f aca="true" t="shared" si="2" ref="L20:L25">SUM(I20:K20)</f>
        <v>5</v>
      </c>
      <c r="M20" s="9">
        <v>0</v>
      </c>
    </row>
    <row r="21" spans="1:13" ht="11.25">
      <c r="A21" s="5">
        <v>63</v>
      </c>
      <c r="B21" s="57" t="s">
        <v>96</v>
      </c>
      <c r="C21" s="7">
        <v>14027</v>
      </c>
      <c r="D21" s="7">
        <v>19730</v>
      </c>
      <c r="E21" s="7">
        <v>839.129724</v>
      </c>
      <c r="F21" s="7">
        <v>191.68851</v>
      </c>
      <c r="G21" s="7">
        <v>42.111754</v>
      </c>
      <c r="H21" s="7">
        <v>92</v>
      </c>
      <c r="I21" s="7">
        <v>70</v>
      </c>
      <c r="J21" s="7">
        <v>18</v>
      </c>
      <c r="K21" s="7">
        <v>0</v>
      </c>
      <c r="L21" s="8">
        <f t="shared" si="2"/>
        <v>88</v>
      </c>
      <c r="M21" s="9">
        <v>1</v>
      </c>
    </row>
    <row r="22" spans="1:13" ht="11.25">
      <c r="A22" s="5">
        <v>65</v>
      </c>
      <c r="B22" s="57" t="s">
        <v>19</v>
      </c>
      <c r="C22" s="7">
        <v>12494</v>
      </c>
      <c r="D22" s="7">
        <v>25351</v>
      </c>
      <c r="E22" s="7">
        <v>962.068053</v>
      </c>
      <c r="F22" s="7">
        <v>270.214865</v>
      </c>
      <c r="G22" s="7">
        <v>31.899144</v>
      </c>
      <c r="H22" s="7">
        <v>56</v>
      </c>
      <c r="I22" s="7">
        <v>28</v>
      </c>
      <c r="J22" s="7">
        <v>23</v>
      </c>
      <c r="K22" s="7">
        <v>0</v>
      </c>
      <c r="L22" s="8">
        <f t="shared" si="2"/>
        <v>51</v>
      </c>
      <c r="M22" s="9">
        <v>0</v>
      </c>
    </row>
    <row r="23" spans="1:13" ht="11.25">
      <c r="A23" s="5">
        <v>68</v>
      </c>
      <c r="B23" s="57" t="s">
        <v>20</v>
      </c>
      <c r="C23" s="7">
        <v>2092</v>
      </c>
      <c r="D23" s="7">
        <v>4379</v>
      </c>
      <c r="E23" s="7">
        <v>157.541665</v>
      </c>
      <c r="F23" s="7">
        <v>11.162191</v>
      </c>
      <c r="G23" s="7">
        <v>1.21681</v>
      </c>
      <c r="H23" s="7">
        <v>16</v>
      </c>
      <c r="I23" s="7">
        <v>3</v>
      </c>
      <c r="J23" s="7">
        <v>4</v>
      </c>
      <c r="K23" s="7">
        <v>0</v>
      </c>
      <c r="L23" s="8">
        <f t="shared" si="2"/>
        <v>7</v>
      </c>
      <c r="M23" s="9">
        <v>0</v>
      </c>
    </row>
    <row r="24" spans="1:13" ht="11.25">
      <c r="A24" s="5">
        <v>76</v>
      </c>
      <c r="B24" s="57" t="s">
        <v>97</v>
      </c>
      <c r="C24" s="7">
        <v>13965</v>
      </c>
      <c r="D24" s="7">
        <v>12171</v>
      </c>
      <c r="E24" s="7">
        <v>763.592696</v>
      </c>
      <c r="F24" s="7">
        <v>102.054379</v>
      </c>
      <c r="G24" s="7">
        <v>20.394647</v>
      </c>
      <c r="H24" s="7">
        <v>99</v>
      </c>
      <c r="I24" s="7">
        <v>23</v>
      </c>
      <c r="J24" s="7">
        <v>27</v>
      </c>
      <c r="K24" s="7">
        <v>0</v>
      </c>
      <c r="L24" s="8">
        <f t="shared" si="2"/>
        <v>50</v>
      </c>
      <c r="M24" s="9">
        <v>0</v>
      </c>
    </row>
    <row r="25" spans="1:13" ht="11.25">
      <c r="A25" s="5">
        <v>94</v>
      </c>
      <c r="B25" s="57" t="s">
        <v>22</v>
      </c>
      <c r="C25" s="7">
        <v>1372</v>
      </c>
      <c r="D25" s="7">
        <v>2662</v>
      </c>
      <c r="E25" s="7">
        <v>92.692175</v>
      </c>
      <c r="F25" s="7">
        <v>29.06004</v>
      </c>
      <c r="G25" s="7">
        <v>0</v>
      </c>
      <c r="H25" s="7">
        <v>4</v>
      </c>
      <c r="I25" s="7">
        <v>4</v>
      </c>
      <c r="J25" s="7">
        <v>0</v>
      </c>
      <c r="K25" s="7">
        <v>0</v>
      </c>
      <c r="L25" s="8">
        <f t="shared" si="2"/>
        <v>4</v>
      </c>
      <c r="M25" s="9">
        <v>0</v>
      </c>
    </row>
    <row r="26" spans="1:13" ht="11.25">
      <c r="A26" s="5"/>
      <c r="B26" s="5"/>
      <c r="C26" s="12"/>
      <c r="D26" s="10"/>
      <c r="E26" s="10"/>
      <c r="F26" s="10"/>
      <c r="G26" s="10"/>
      <c r="H26" s="10"/>
      <c r="I26" s="10"/>
      <c r="J26" s="10"/>
      <c r="K26" s="10"/>
      <c r="M26" s="9"/>
    </row>
    <row r="27" spans="2:13" ht="11.25">
      <c r="B27" s="6" t="s">
        <v>23</v>
      </c>
      <c r="C27" s="12">
        <f aca="true" t="shared" si="3" ref="C27:L27">SUM(C20:C25)</f>
        <v>45526</v>
      </c>
      <c r="D27" s="10">
        <f t="shared" si="3"/>
        <v>67480</v>
      </c>
      <c r="E27" s="10">
        <f t="shared" si="3"/>
        <v>2936.6309730000003</v>
      </c>
      <c r="F27" s="10">
        <f t="shared" si="3"/>
        <v>618.029107</v>
      </c>
      <c r="G27" s="10">
        <f t="shared" si="3"/>
        <v>96.30788999999999</v>
      </c>
      <c r="H27" s="10">
        <f t="shared" si="3"/>
        <v>267</v>
      </c>
      <c r="I27" s="10">
        <f t="shared" si="3"/>
        <v>133</v>
      </c>
      <c r="J27" s="10">
        <f t="shared" si="3"/>
        <v>72</v>
      </c>
      <c r="K27" s="10">
        <f t="shared" si="3"/>
        <v>0</v>
      </c>
      <c r="L27" s="10">
        <f t="shared" si="3"/>
        <v>205</v>
      </c>
      <c r="M27" s="13">
        <v>0.3081248454483878</v>
      </c>
    </row>
    <row r="28" spans="1:11" ht="11.25">
      <c r="A28" s="5"/>
      <c r="B28" s="5"/>
      <c r="C28" s="12"/>
      <c r="D28" s="10"/>
      <c r="E28" s="10"/>
      <c r="F28" s="10"/>
      <c r="G28" s="10"/>
      <c r="H28" s="10"/>
      <c r="I28" s="10"/>
      <c r="J28" s="10"/>
      <c r="K28" s="10"/>
    </row>
    <row r="29" spans="2:13" ht="12" thickBot="1">
      <c r="B29" s="14" t="s">
        <v>24</v>
      </c>
      <c r="C29" s="15">
        <f aca="true" t="shared" si="4" ref="C29:L29">C18+C27</f>
        <v>1386359</v>
      </c>
      <c r="D29" s="15">
        <f t="shared" si="4"/>
        <v>1380936</v>
      </c>
      <c r="E29" s="16">
        <f t="shared" si="4"/>
        <v>69057.149906</v>
      </c>
      <c r="F29" s="16">
        <f t="shared" si="4"/>
        <v>29964.366912</v>
      </c>
      <c r="G29" s="16">
        <f t="shared" si="4"/>
        <v>9293.760945</v>
      </c>
      <c r="H29" s="16">
        <f t="shared" si="4"/>
        <v>24555</v>
      </c>
      <c r="I29" s="16">
        <f t="shared" si="4"/>
        <v>15752</v>
      </c>
      <c r="J29" s="16">
        <f t="shared" si="4"/>
        <v>7468</v>
      </c>
      <c r="K29" s="16">
        <f t="shared" si="4"/>
        <v>768</v>
      </c>
      <c r="L29" s="16">
        <f t="shared" si="4"/>
        <v>23988</v>
      </c>
      <c r="M29" s="17">
        <v>0.9637186618957416</v>
      </c>
    </row>
    <row r="30" spans="2:11" ht="11.25">
      <c r="B30" s="6" t="s">
        <v>100</v>
      </c>
      <c r="C30" s="5"/>
      <c r="D30" s="5"/>
      <c r="E30" s="5"/>
      <c r="F30" s="5"/>
      <c r="G30" s="5"/>
      <c r="H30" s="5"/>
      <c r="I30" s="5"/>
      <c r="J30" s="5"/>
      <c r="K30" s="5"/>
    </row>
    <row r="31" spans="2:11" ht="11.25">
      <c r="B31" s="6" t="s">
        <v>32</v>
      </c>
      <c r="C31" s="5"/>
      <c r="D31" s="5"/>
      <c r="E31" s="5"/>
      <c r="F31" s="5"/>
      <c r="G31" s="5"/>
      <c r="H31" s="5"/>
      <c r="I31" s="5"/>
      <c r="J31" s="5"/>
      <c r="K31" s="5"/>
    </row>
    <row r="32" spans="2:13" ht="11.25">
      <c r="B32" s="6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1.25">
      <c r="B33" s="6" t="s">
        <v>95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1.25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B11" sqref="B11"/>
    </sheetView>
  </sheetViews>
  <sheetFormatPr defaultColWidth="19.8984375" defaultRowHeight="15"/>
  <cols>
    <col min="1" max="1" width="30" style="64" customWidth="1"/>
    <col min="2" max="3" width="9.59765625" style="64" customWidth="1"/>
    <col min="4" max="4" width="2" style="64" customWidth="1"/>
    <col min="5" max="6" width="9.59765625" style="64" customWidth="1"/>
    <col min="7" max="7" width="9.59765625" style="88" customWidth="1"/>
    <col min="8" max="8" width="18.59765625" style="64" customWidth="1"/>
    <col min="9" max="10" width="19.8984375" style="64" customWidth="1"/>
    <col min="11" max="11" width="11" style="64" customWidth="1"/>
    <col min="12" max="16384" width="19.8984375" style="64" customWidth="1"/>
  </cols>
  <sheetData>
    <row r="2" spans="1:11" ht="13.5">
      <c r="A2" s="100" t="s">
        <v>35</v>
      </c>
      <c r="B2" s="100"/>
      <c r="C2" s="100"/>
      <c r="D2" s="100"/>
      <c r="E2" s="100"/>
      <c r="F2" s="100"/>
      <c r="G2" s="100"/>
      <c r="K2" s="65"/>
    </row>
    <row r="3" spans="1:11" ht="13.5">
      <c r="A3" s="100" t="s">
        <v>36</v>
      </c>
      <c r="B3" s="100"/>
      <c r="C3" s="100"/>
      <c r="D3" s="100"/>
      <c r="E3" s="100"/>
      <c r="F3" s="100"/>
      <c r="G3" s="100"/>
      <c r="K3" s="65"/>
    </row>
    <row r="4" spans="1:7" ht="13.5">
      <c r="A4" s="100" t="s">
        <v>161</v>
      </c>
      <c r="B4" s="100"/>
      <c r="C4" s="100"/>
      <c r="D4" s="100"/>
      <c r="E4" s="100"/>
      <c r="F4" s="100"/>
      <c r="G4" s="100"/>
    </row>
    <row r="5" ht="12" thickBot="1">
      <c r="G5" s="66"/>
    </row>
    <row r="6" spans="1:7" ht="11.25">
      <c r="A6" s="67"/>
      <c r="B6" s="98" t="s">
        <v>117</v>
      </c>
      <c r="C6" s="98"/>
      <c r="D6" s="68"/>
      <c r="E6" s="98" t="s">
        <v>116</v>
      </c>
      <c r="F6" s="98"/>
      <c r="G6" s="69"/>
    </row>
    <row r="7" spans="1:7" ht="11.25">
      <c r="A7" s="70"/>
      <c r="B7" s="71"/>
      <c r="C7" s="71" t="s">
        <v>37</v>
      </c>
      <c r="D7" s="71"/>
      <c r="E7" s="71"/>
      <c r="F7" s="71" t="s">
        <v>37</v>
      </c>
      <c r="G7" s="72" t="s">
        <v>38</v>
      </c>
    </row>
    <row r="8" spans="1:7" ht="11.25">
      <c r="A8" s="73"/>
      <c r="B8" s="74" t="s">
        <v>39</v>
      </c>
      <c r="C8" s="74" t="s">
        <v>40</v>
      </c>
      <c r="D8" s="74"/>
      <c r="E8" s="74" t="s">
        <v>39</v>
      </c>
      <c r="F8" s="74" t="s">
        <v>40</v>
      </c>
      <c r="G8" s="75" t="s">
        <v>41</v>
      </c>
    </row>
    <row r="9" spans="1:7" ht="11.25">
      <c r="A9" s="76" t="s">
        <v>42</v>
      </c>
      <c r="G9" s="66"/>
    </row>
    <row r="10" spans="1:9" ht="11.25">
      <c r="A10" s="77" t="s">
        <v>43</v>
      </c>
      <c r="B10" s="78">
        <f>+B63+B114</f>
        <v>1376375</v>
      </c>
      <c r="C10" s="79">
        <f>(B10/B$12)</f>
        <v>0.4946201356887991</v>
      </c>
      <c r="D10" s="79"/>
      <c r="E10" s="78">
        <f>+E63+E114</f>
        <v>1386359</v>
      </c>
      <c r="F10" s="79">
        <f>(E10/E$12)</f>
        <v>0.5009798377115559</v>
      </c>
      <c r="G10" s="79">
        <f>(E10/B10-1)</f>
        <v>0.007253837072018987</v>
      </c>
      <c r="H10" s="80"/>
      <c r="I10" s="80"/>
    </row>
    <row r="11" spans="1:9" ht="11.25">
      <c r="A11" s="77" t="s">
        <v>44</v>
      </c>
      <c r="B11" s="78">
        <f>+B64+B115</f>
        <v>1406316</v>
      </c>
      <c r="C11" s="79">
        <f>(B11/B$12)</f>
        <v>0.505379864311201</v>
      </c>
      <c r="D11" s="79"/>
      <c r="E11" s="78">
        <f>+E64+E115</f>
        <v>1380936</v>
      </c>
      <c r="F11" s="79">
        <f>(E11/E$12)</f>
        <v>0.49902016228844415</v>
      </c>
      <c r="G11" s="79">
        <f>(E11/B11-1)</f>
        <v>-0.01804715298695314</v>
      </c>
      <c r="H11" s="80"/>
      <c r="I11" s="80"/>
    </row>
    <row r="12" spans="1:9" ht="11.25">
      <c r="A12" s="77" t="s">
        <v>45</v>
      </c>
      <c r="B12" s="78">
        <f>SUM(B10:B11)</f>
        <v>2782691</v>
      </c>
      <c r="C12" s="79">
        <f>SUM(C10:C11)</f>
        <v>1</v>
      </c>
      <c r="D12" s="79"/>
      <c r="E12" s="78">
        <f>SUM(E10:E11)</f>
        <v>2767295</v>
      </c>
      <c r="F12" s="79">
        <f>SUM(F10:F11)</f>
        <v>1</v>
      </c>
      <c r="G12" s="79">
        <f>(E12/B12-1)</f>
        <v>-0.005532773850923434</v>
      </c>
      <c r="H12" s="80"/>
      <c r="I12" s="80"/>
    </row>
    <row r="13" spans="1:7" ht="11.25">
      <c r="A13" s="76" t="s">
        <v>46</v>
      </c>
      <c r="B13" s="78"/>
      <c r="C13" s="81"/>
      <c r="D13" s="81"/>
      <c r="E13" s="78"/>
      <c r="F13" s="81"/>
      <c r="G13" s="66"/>
    </row>
    <row r="14" spans="1:9" ht="11.25">
      <c r="A14" s="77" t="s">
        <v>47</v>
      </c>
      <c r="B14" s="78">
        <f>+B67+B118</f>
        <v>1598666</v>
      </c>
      <c r="C14" s="79">
        <f>(B14/B$19)</f>
        <v>0.5745036010106763</v>
      </c>
      <c r="D14" s="79"/>
      <c r="E14" s="78">
        <f>+E67+E118</f>
        <v>1582511</v>
      </c>
      <c r="F14" s="79">
        <f>(E14/E$19)</f>
        <v>0.5718620530156705</v>
      </c>
      <c r="G14" s="79">
        <f aca="true" t="shared" si="0" ref="G14:G19">(E14/B14-1)</f>
        <v>-0.010105300294120267</v>
      </c>
      <c r="H14" s="80"/>
      <c r="I14" s="80"/>
    </row>
    <row r="15" spans="1:9" ht="11.25">
      <c r="A15" s="77" t="s">
        <v>49</v>
      </c>
      <c r="B15" s="78">
        <f>+B69+B119</f>
        <v>201198</v>
      </c>
      <c r="C15" s="79">
        <f>(B15/B$19)</f>
        <v>0.07230339265121424</v>
      </c>
      <c r="D15" s="79"/>
      <c r="E15" s="78">
        <f>+E69+E119</f>
        <v>201514</v>
      </c>
      <c r="F15" s="79">
        <f>(E15/E$19)</f>
        <v>0.07281984754064891</v>
      </c>
      <c r="G15" s="79">
        <f>(E15/B15-1)</f>
        <v>0.0015705921530035916</v>
      </c>
      <c r="H15" s="80"/>
      <c r="I15" s="80"/>
    </row>
    <row r="16" spans="1:9" ht="11.25">
      <c r="A16" s="77" t="s">
        <v>48</v>
      </c>
      <c r="B16" s="78">
        <f>+B68+B120</f>
        <v>192602</v>
      </c>
      <c r="C16" s="79">
        <f>(B16/B$19)</f>
        <v>0.06921429652088572</v>
      </c>
      <c r="D16" s="79"/>
      <c r="E16" s="78">
        <f>+E68+E120</f>
        <v>192908</v>
      </c>
      <c r="F16" s="79">
        <f>(E16/E$19)</f>
        <v>0.0697099514146486</v>
      </c>
      <c r="G16" s="79">
        <f t="shared" si="0"/>
        <v>0.0015887685486131176</v>
      </c>
      <c r="H16" s="80"/>
      <c r="I16" s="80"/>
    </row>
    <row r="17" spans="1:9" ht="11.25">
      <c r="A17" s="77" t="s">
        <v>76</v>
      </c>
      <c r="B17" s="78">
        <f>+B70+B121</f>
        <v>169861</v>
      </c>
      <c r="C17" s="79">
        <f>(B17/B$19)</f>
        <v>0.061041991367349085</v>
      </c>
      <c r="D17" s="79"/>
      <c r="E17" s="78">
        <f>+E70+E121</f>
        <v>169510</v>
      </c>
      <c r="F17" s="79">
        <f>(E17/E$19)</f>
        <v>0.061254763225460244</v>
      </c>
      <c r="G17" s="79">
        <f t="shared" si="0"/>
        <v>-0.0020663954645269156</v>
      </c>
      <c r="H17" s="80"/>
      <c r="I17" s="80"/>
    </row>
    <row r="18" spans="1:9" ht="11.25">
      <c r="A18" s="77" t="s">
        <v>50</v>
      </c>
      <c r="B18" s="78">
        <f>B12-B14-B16-B15-B17</f>
        <v>620364</v>
      </c>
      <c r="C18" s="79">
        <f>(B18/B$19)</f>
        <v>0.2229367184498746</v>
      </c>
      <c r="D18" s="79"/>
      <c r="E18" s="78">
        <f>E12-E14-E16-E15-E17</f>
        <v>620852</v>
      </c>
      <c r="F18" s="79">
        <f>(E18/E$19)</f>
        <v>0.22435338480357173</v>
      </c>
      <c r="G18" s="79">
        <f t="shared" si="0"/>
        <v>0.0007866349433558462</v>
      </c>
      <c r="H18" s="80"/>
      <c r="I18" s="80"/>
    </row>
    <row r="19" spans="1:7" ht="11.25">
      <c r="A19" s="77" t="s">
        <v>51</v>
      </c>
      <c r="B19" s="78">
        <f>SUM(B14:B18)</f>
        <v>2782691</v>
      </c>
      <c r="C19" s="79">
        <f>SUM(C14:C18)</f>
        <v>1</v>
      </c>
      <c r="D19" s="79"/>
      <c r="E19" s="78">
        <f>SUM(E14:E18)</f>
        <v>2767295</v>
      </c>
      <c r="F19" s="79">
        <f>SUM(F14:F18)</f>
        <v>0.9999999999999999</v>
      </c>
      <c r="G19" s="79">
        <f t="shared" si="0"/>
        <v>-0.005532773850923434</v>
      </c>
    </row>
    <row r="20" spans="1:7" ht="11.25">
      <c r="A20" s="76" t="s">
        <v>52</v>
      </c>
      <c r="B20" s="78"/>
      <c r="C20" s="81"/>
      <c r="D20" s="81"/>
      <c r="E20" s="78"/>
      <c r="F20" s="81"/>
      <c r="G20" s="66"/>
    </row>
    <row r="21" spans="1:9" ht="11.25">
      <c r="A21" s="77" t="s">
        <v>53</v>
      </c>
      <c r="B21" s="78">
        <f>+'Variacion anual agosto'!B74+'Variacion anual agosto'!B125</f>
        <v>1173833</v>
      </c>
      <c r="C21" s="79">
        <f>(B21/B$25)</f>
        <v>0.8528438833893379</v>
      </c>
      <c r="D21" s="79"/>
      <c r="E21" s="78">
        <f>+'Variacion anual agosto'!E74+'Variacion anual agosto'!E125</f>
        <v>1173572</v>
      </c>
      <c r="F21" s="79">
        <f>(E21/E$25)</f>
        <v>0.8465137817837948</v>
      </c>
      <c r="G21" s="79">
        <f>(E21/B21-1)</f>
        <v>-0.0002223484942065479</v>
      </c>
      <c r="H21" s="80"/>
      <c r="I21" s="80"/>
    </row>
    <row r="22" spans="1:9" ht="11.25">
      <c r="A22" s="77" t="s">
        <v>54</v>
      </c>
      <c r="B22" s="78">
        <f>+'Variacion anual agosto'!B75+'Variacion anual agosto'!B126</f>
        <v>48320</v>
      </c>
      <c r="C22" s="79">
        <f>(B22/B$25)</f>
        <v>0.035106711470347836</v>
      </c>
      <c r="D22" s="79"/>
      <c r="E22" s="78">
        <f>+'Variacion anual agosto'!E75+'Variacion anual agosto'!E126</f>
        <v>47744</v>
      </c>
      <c r="F22" s="79">
        <f>(E22/E$25)</f>
        <v>0.03443841025304412</v>
      </c>
      <c r="G22" s="79">
        <f>(E22/B22-1)</f>
        <v>-0.01192052980132452</v>
      </c>
      <c r="H22" s="80"/>
      <c r="I22" s="80"/>
    </row>
    <row r="23" spans="1:9" ht="11.25">
      <c r="A23" s="77" t="s">
        <v>55</v>
      </c>
      <c r="B23" s="78">
        <f>+'Variacion anual agosto'!B76+'Variacion anual agosto'!B127</f>
        <v>89927</v>
      </c>
      <c r="C23" s="79">
        <f>(B23/B$25)</f>
        <v>0.06533611842702752</v>
      </c>
      <c r="D23" s="79"/>
      <c r="E23" s="78">
        <f>+'Variacion anual agosto'!E76+'Variacion anual agosto'!E127</f>
        <v>92214</v>
      </c>
      <c r="F23" s="79">
        <f>(E23/E$25)</f>
        <v>0.06651523883784792</v>
      </c>
      <c r="G23" s="79">
        <f>(E23/B23-1)</f>
        <v>0.025431739077251603</v>
      </c>
      <c r="H23" s="80"/>
      <c r="I23" s="80"/>
    </row>
    <row r="24" spans="1:9" ht="11.25">
      <c r="A24" s="77" t="s">
        <v>56</v>
      </c>
      <c r="B24" s="78">
        <f>+'Variacion anual agosto'!B77+'Variacion anual agosto'!B128</f>
        <v>64295</v>
      </c>
      <c r="C24" s="79">
        <f>(B24/B$25)</f>
        <v>0.046713286713286714</v>
      </c>
      <c r="D24" s="79"/>
      <c r="E24" s="78">
        <f>+'Variacion anual agosto'!E77+'Variacion anual agosto'!E128</f>
        <v>72829</v>
      </c>
      <c r="F24" s="79">
        <f>(E24/E$25)</f>
        <v>0.05253256912531314</v>
      </c>
      <c r="G24" s="79">
        <f>(E24/B24-1)</f>
        <v>0.13273193871996258</v>
      </c>
      <c r="H24" s="78"/>
      <c r="I24" s="80"/>
    </row>
    <row r="25" spans="1:9" ht="11.25">
      <c r="A25" s="77" t="s">
        <v>57</v>
      </c>
      <c r="B25" s="78">
        <f>SUM(B21:B24)</f>
        <v>1376375</v>
      </c>
      <c r="C25" s="79">
        <f>SUM(C21:C24)</f>
        <v>1</v>
      </c>
      <c r="D25" s="79"/>
      <c r="E25" s="78">
        <f>SUM(E21:E24)</f>
        <v>1386359</v>
      </c>
      <c r="F25" s="79">
        <f>SUM(F21:F24)</f>
        <v>1</v>
      </c>
      <c r="G25" s="79">
        <f>(E25/B25-1)</f>
        <v>0.007253837072018987</v>
      </c>
      <c r="H25" s="80"/>
      <c r="I25" s="80"/>
    </row>
    <row r="26" spans="1:7" ht="11.25">
      <c r="A26" s="76" t="s">
        <v>58</v>
      </c>
      <c r="B26" s="78"/>
      <c r="C26" s="81"/>
      <c r="D26" s="81"/>
      <c r="E26" s="78"/>
      <c r="F26" s="81"/>
      <c r="G26" s="66"/>
    </row>
    <row r="27" spans="1:9" ht="11.25">
      <c r="A27" s="64" t="s">
        <v>59</v>
      </c>
      <c r="B27" s="78">
        <f>+B80+B131</f>
        <v>895945</v>
      </c>
      <c r="C27" s="79">
        <f>(B27/B$29)</f>
        <v>0.6509454182181454</v>
      </c>
      <c r="D27" s="79"/>
      <c r="E27" s="78">
        <f>+E80+E131</f>
        <v>898863</v>
      </c>
      <c r="F27" s="79">
        <f>(E27/E$29)</f>
        <v>0.6483623650151223</v>
      </c>
      <c r="G27" s="79">
        <f>(E27/B27-1)</f>
        <v>0.0032568963496644177</v>
      </c>
      <c r="H27" s="80"/>
      <c r="I27" s="80"/>
    </row>
    <row r="28" spans="1:9" ht="11.25">
      <c r="A28" s="64" t="s">
        <v>60</v>
      </c>
      <c r="B28" s="78">
        <f>+B81+B132</f>
        <v>480430</v>
      </c>
      <c r="C28" s="79">
        <f>(B28/B$29)</f>
        <v>0.3490545817818545</v>
      </c>
      <c r="D28" s="79"/>
      <c r="E28" s="78">
        <f>+E81+E132</f>
        <v>487496</v>
      </c>
      <c r="F28" s="79">
        <f>(E28/E$29)</f>
        <v>0.35163763498487766</v>
      </c>
      <c r="G28" s="79">
        <f>(E28/B28-1)</f>
        <v>0.014707657723289635</v>
      </c>
      <c r="H28" s="80"/>
      <c r="I28" s="80"/>
    </row>
    <row r="29" spans="1:9" ht="11.25">
      <c r="A29" s="64" t="s">
        <v>61</v>
      </c>
      <c r="B29" s="78">
        <f>SUM(B27:B28)</f>
        <v>1376375</v>
      </c>
      <c r="C29" s="79">
        <f>SUM(C27:C28)</f>
        <v>1</v>
      </c>
      <c r="D29" s="79"/>
      <c r="E29" s="78">
        <f>SUM(E27:E28)</f>
        <v>1386359</v>
      </c>
      <c r="F29" s="79">
        <f>SUM(F27:F28)</f>
        <v>1</v>
      </c>
      <c r="G29" s="79">
        <f>(E29/B29-1)</f>
        <v>0.007253837072018987</v>
      </c>
      <c r="H29" s="80"/>
      <c r="I29" s="80"/>
    </row>
    <row r="30" spans="1:9" ht="11.25">
      <c r="A30" s="76" t="s">
        <v>62</v>
      </c>
      <c r="B30" s="78"/>
      <c r="C30" s="66"/>
      <c r="D30" s="66"/>
      <c r="E30" s="78"/>
      <c r="F30" s="66"/>
      <c r="G30" s="66"/>
      <c r="H30" s="80"/>
      <c r="I30" s="80"/>
    </row>
    <row r="31" spans="1:9" ht="11.25">
      <c r="A31" s="64" t="s">
        <v>63</v>
      </c>
      <c r="B31" s="78">
        <f>+B84+B135</f>
        <v>694425</v>
      </c>
      <c r="C31" s="79">
        <f>(B31/B$34)</f>
        <v>0.5045318318045591</v>
      </c>
      <c r="D31" s="79"/>
      <c r="E31" s="78">
        <f>+E84+E135</f>
        <v>691031</v>
      </c>
      <c r="F31" s="79">
        <f>(E31/E$34)</f>
        <v>0.49845025711233526</v>
      </c>
      <c r="G31" s="79">
        <f>(E31/B31-1)</f>
        <v>-0.004887496849911743</v>
      </c>
      <c r="H31" s="80"/>
      <c r="I31" s="80"/>
    </row>
    <row r="32" spans="1:9" ht="11.25">
      <c r="A32" s="64" t="s">
        <v>64</v>
      </c>
      <c r="B32" s="78">
        <f>+B85+B136</f>
        <v>543792</v>
      </c>
      <c r="C32" s="79">
        <f>(B32/B$34)</f>
        <v>0.39509000090818275</v>
      </c>
      <c r="D32" s="79"/>
      <c r="E32" s="78">
        <f>+E85+E136</f>
        <v>549531</v>
      </c>
      <c r="F32" s="79">
        <f>(E32/E$34)</f>
        <v>0.39638434200665196</v>
      </c>
      <c r="G32" s="79">
        <f>(E32/B32-1)</f>
        <v>0.010553667578780068</v>
      </c>
      <c r="H32" s="80"/>
      <c r="I32" s="80"/>
    </row>
    <row r="33" spans="1:9" ht="11.25">
      <c r="A33" s="64" t="s">
        <v>65</v>
      </c>
      <c r="B33" s="78">
        <f>+B86+B137</f>
        <v>138158</v>
      </c>
      <c r="C33" s="79">
        <f>(B33/B$34)</f>
        <v>0.1003781672872582</v>
      </c>
      <c r="D33" s="79"/>
      <c r="E33" s="78">
        <f>+E86+E137</f>
        <v>145797</v>
      </c>
      <c r="F33" s="79">
        <f>(E33/E$34)</f>
        <v>0.10516540088101278</v>
      </c>
      <c r="G33" s="79">
        <f>(E33/B33-1)</f>
        <v>0.05529176739674857</v>
      </c>
      <c r="H33" s="80"/>
      <c r="I33" s="80"/>
    </row>
    <row r="34" spans="1:9" ht="11.25">
      <c r="A34" s="64" t="s">
        <v>61</v>
      </c>
      <c r="B34" s="78">
        <f>SUM(B31:B33)</f>
        <v>1376375</v>
      </c>
      <c r="C34" s="79">
        <f>SUM(C31:C33)</f>
        <v>1</v>
      </c>
      <c r="D34" s="79"/>
      <c r="E34" s="78">
        <f>SUM(E31:E33)</f>
        <v>1386359</v>
      </c>
      <c r="F34" s="79">
        <f>SUM(F31:F33)</f>
        <v>1</v>
      </c>
      <c r="G34" s="79">
        <f>(E34/B34-1)</f>
        <v>0.007253837072018987</v>
      </c>
      <c r="H34" s="80"/>
      <c r="I34" s="80"/>
    </row>
    <row r="35" spans="1:7" ht="11.25">
      <c r="A35" s="76" t="s">
        <v>66</v>
      </c>
      <c r="B35" s="78"/>
      <c r="C35" s="81"/>
      <c r="D35" s="81"/>
      <c r="E35" s="78"/>
      <c r="F35" s="81"/>
      <c r="G35" s="66"/>
    </row>
    <row r="36" spans="1:9" ht="11.25">
      <c r="A36" s="77" t="s">
        <v>104</v>
      </c>
      <c r="B36" s="78">
        <v>310913</v>
      </c>
      <c r="C36" s="79">
        <f aca="true" t="shared" si="1" ref="C36:C42">(B36/B$45)</f>
        <v>0.2258926528017437</v>
      </c>
      <c r="D36" s="79"/>
      <c r="E36" s="78">
        <v>306201</v>
      </c>
      <c r="F36" s="79">
        <f aca="true" t="shared" si="2" ref="F36:F42">(E36/E$45)</f>
        <v>0.2208670337192603</v>
      </c>
      <c r="G36" s="79">
        <f aca="true" t="shared" si="3" ref="G36:G45">(E36/B36-1)</f>
        <v>-0.015155365005644628</v>
      </c>
      <c r="H36" s="80"/>
      <c r="I36" s="80"/>
    </row>
    <row r="37" spans="1:9" ht="11.25">
      <c r="A37" s="77" t="s">
        <v>103</v>
      </c>
      <c r="B37" s="78">
        <v>298322</v>
      </c>
      <c r="C37" s="79">
        <f t="shared" si="1"/>
        <v>0.21674470983561892</v>
      </c>
      <c r="D37" s="79"/>
      <c r="E37" s="78">
        <v>294366</v>
      </c>
      <c r="F37" s="79">
        <f t="shared" si="2"/>
        <v>0.2123302838586542</v>
      </c>
      <c r="G37" s="79">
        <f t="shared" si="3"/>
        <v>-0.013260838959245347</v>
      </c>
      <c r="H37" s="80"/>
      <c r="I37" s="80"/>
    </row>
    <row r="38" spans="1:9" ht="11.25">
      <c r="A38" s="77" t="s">
        <v>114</v>
      </c>
      <c r="B38" s="78">
        <v>261482</v>
      </c>
      <c r="C38" s="79">
        <f t="shared" si="1"/>
        <v>0.18997874852420307</v>
      </c>
      <c r="D38" s="79"/>
      <c r="E38" s="78">
        <v>271054</v>
      </c>
      <c r="F38" s="79">
        <f t="shared" si="2"/>
        <v>0.19551501450922884</v>
      </c>
      <c r="G38" s="79">
        <f t="shared" si="3"/>
        <v>0.036606726275613566</v>
      </c>
      <c r="H38" s="80"/>
      <c r="I38" s="80"/>
    </row>
    <row r="39" spans="1:9" ht="11.25">
      <c r="A39" s="77" t="s">
        <v>105</v>
      </c>
      <c r="B39" s="78">
        <v>204816</v>
      </c>
      <c r="C39" s="79">
        <f t="shared" si="1"/>
        <v>0.14880828262646445</v>
      </c>
      <c r="D39" s="79"/>
      <c r="E39" s="78">
        <v>219490</v>
      </c>
      <c r="F39" s="79">
        <f t="shared" si="2"/>
        <v>0.1583211852052751</v>
      </c>
      <c r="G39" s="79">
        <f t="shared" si="3"/>
        <v>0.07164479337551755</v>
      </c>
      <c r="H39" s="80"/>
      <c r="I39" s="80"/>
    </row>
    <row r="40" spans="1:9" ht="11.25">
      <c r="A40" s="77" t="s">
        <v>108</v>
      </c>
      <c r="B40" s="78">
        <v>148200</v>
      </c>
      <c r="C40" s="79">
        <f t="shared" si="1"/>
        <v>0.1076741440377804</v>
      </c>
      <c r="D40" s="79"/>
      <c r="E40" s="78">
        <v>168955</v>
      </c>
      <c r="F40" s="79">
        <f t="shared" si="2"/>
        <v>0.12186958789173656</v>
      </c>
      <c r="G40" s="79">
        <f>(E40/B40-1)</f>
        <v>0.14004723346828607</v>
      </c>
      <c r="H40" s="80"/>
      <c r="I40" s="80"/>
    </row>
    <row r="41" spans="1:9" ht="11.25">
      <c r="A41" s="77" t="s">
        <v>115</v>
      </c>
      <c r="B41" s="78">
        <v>69919</v>
      </c>
      <c r="C41" s="79">
        <f t="shared" si="1"/>
        <v>0.050799382435746075</v>
      </c>
      <c r="D41" s="79"/>
      <c r="E41" s="78">
        <v>69227</v>
      </c>
      <c r="F41" s="79">
        <f t="shared" si="2"/>
        <v>0.04993439650191617</v>
      </c>
      <c r="G41" s="79">
        <f>(E41/B41-1)</f>
        <v>-0.00989716672149199</v>
      </c>
      <c r="H41" s="77"/>
      <c r="I41" s="80"/>
    </row>
    <row r="42" spans="1:9" ht="11.25">
      <c r="A42" s="77" t="s">
        <v>98</v>
      </c>
      <c r="B42" s="78">
        <v>14647</v>
      </c>
      <c r="C42" s="79">
        <f t="shared" si="1"/>
        <v>0.010641721914449186</v>
      </c>
      <c r="D42" s="79"/>
      <c r="E42" s="78">
        <v>14027</v>
      </c>
      <c r="F42" s="79">
        <f t="shared" si="2"/>
        <v>0.010117869902384592</v>
      </c>
      <c r="G42" s="79">
        <f t="shared" si="3"/>
        <v>-0.04232948726701713</v>
      </c>
      <c r="H42" s="80"/>
      <c r="I42" s="80"/>
    </row>
    <row r="43" spans="1:9" ht="11.25">
      <c r="A43" s="77" t="s">
        <v>67</v>
      </c>
      <c r="B43" s="78">
        <f>SUM(B36:B42)</f>
        <v>1308299</v>
      </c>
      <c r="C43" s="79">
        <f>SUM(C36:C42)</f>
        <v>0.9505396421760058</v>
      </c>
      <c r="D43" s="79"/>
      <c r="E43" s="78">
        <f>SUM(E36:E42)</f>
        <v>1343320</v>
      </c>
      <c r="F43" s="79">
        <f>SUM(F36:F42)</f>
        <v>0.9689553715884559</v>
      </c>
      <c r="G43" s="79">
        <f t="shared" si="3"/>
        <v>0.026768345768054536</v>
      </c>
      <c r="H43" s="80"/>
      <c r="I43" s="80"/>
    </row>
    <row r="44" spans="1:9" ht="11.25">
      <c r="A44" s="77" t="s">
        <v>68</v>
      </c>
      <c r="B44" s="78">
        <f>B45-B43</f>
        <v>68076</v>
      </c>
      <c r="C44" s="79">
        <f>(B44/B$45)</f>
        <v>0.04946035782399419</v>
      </c>
      <c r="D44" s="79"/>
      <c r="E44" s="78">
        <f>E45-E43</f>
        <v>43039</v>
      </c>
      <c r="F44" s="79">
        <f>(E44/E$45)</f>
        <v>0.031044628411544196</v>
      </c>
      <c r="G44" s="79">
        <f t="shared" si="3"/>
        <v>-0.36778012809213234</v>
      </c>
      <c r="H44" s="80"/>
      <c r="I44" s="80"/>
    </row>
    <row r="45" spans="1:9" ht="11.25">
      <c r="A45" s="76" t="s">
        <v>61</v>
      </c>
      <c r="B45" s="78">
        <f>+B10</f>
        <v>1376375</v>
      </c>
      <c r="C45" s="79">
        <f>SUM(C43:C44)</f>
        <v>1</v>
      </c>
      <c r="D45" s="79"/>
      <c r="E45" s="78">
        <f>+E10</f>
        <v>1386359</v>
      </c>
      <c r="F45" s="79">
        <f>SUM(F43:F44)</f>
        <v>1</v>
      </c>
      <c r="G45" s="79">
        <f t="shared" si="3"/>
        <v>0.007253837072018987</v>
      </c>
      <c r="I45" s="80"/>
    </row>
    <row r="46" spans="1:7" ht="11.25">
      <c r="A46" s="76" t="s">
        <v>69</v>
      </c>
      <c r="G46" s="66"/>
    </row>
    <row r="47" spans="1:7" ht="11.25">
      <c r="A47" s="77" t="s">
        <v>79</v>
      </c>
      <c r="B47" s="64">
        <f>+B98+B148</f>
        <v>46101</v>
      </c>
      <c r="E47" s="64">
        <f>+E98+E148</f>
        <v>24555</v>
      </c>
      <c r="G47" s="79">
        <f>(E47/B47-1)</f>
        <v>-0.4673651330773736</v>
      </c>
    </row>
    <row r="48" spans="1:7" ht="11.25">
      <c r="A48" s="77" t="s">
        <v>70</v>
      </c>
      <c r="B48" s="64">
        <f>+B99+B149</f>
        <v>31443</v>
      </c>
      <c r="C48" s="82">
        <f>+B48/B$51</f>
        <v>0.7484112060552686</v>
      </c>
      <c r="E48" s="64">
        <f>+E99+E149</f>
        <v>15752</v>
      </c>
      <c r="F48" s="82">
        <f>+E48/E$51</f>
        <v>0.656661664165416</v>
      </c>
      <c r="G48" s="79">
        <f>(E48/B48-1)</f>
        <v>-0.49902999077696153</v>
      </c>
    </row>
    <row r="49" spans="1:7" ht="11.25">
      <c r="A49" s="77" t="s">
        <v>71</v>
      </c>
      <c r="B49" s="64">
        <f>+B100+B150</f>
        <v>9467</v>
      </c>
      <c r="C49" s="82">
        <f>+B49/B$51</f>
        <v>0.22533501535239092</v>
      </c>
      <c r="E49" s="64">
        <f>+E100+E150</f>
        <v>7468</v>
      </c>
      <c r="F49" s="82">
        <f>+E49/E$51</f>
        <v>0.31132232783058195</v>
      </c>
      <c r="G49" s="79">
        <f>(E49/B49-1)</f>
        <v>-0.21115453681208407</v>
      </c>
    </row>
    <row r="50" spans="1:7" ht="11.25">
      <c r="A50" s="77" t="s">
        <v>72</v>
      </c>
      <c r="B50" s="64">
        <f>+B101+B151</f>
        <v>1103</v>
      </c>
      <c r="C50" s="82">
        <f>+B50/B$51</f>
        <v>0.026253778592340467</v>
      </c>
      <c r="E50" s="64">
        <f>+E101+E151</f>
        <v>768</v>
      </c>
      <c r="F50" s="82">
        <f>+E50/E$51</f>
        <v>0.032016008004002</v>
      </c>
      <c r="G50" s="79">
        <f>(E50/B50-1)</f>
        <v>-0.30371713508612874</v>
      </c>
    </row>
    <row r="51" spans="1:7" ht="12" thickBot="1">
      <c r="A51" s="83" t="s">
        <v>73</v>
      </c>
      <c r="B51" s="84">
        <f>SUM(B48:B50)</f>
        <v>42013</v>
      </c>
      <c r="C51" s="85">
        <f>SUM(C48:C50)</f>
        <v>1</v>
      </c>
      <c r="D51" s="84"/>
      <c r="E51" s="84">
        <f>SUM(E48:E50)</f>
        <v>23988</v>
      </c>
      <c r="F51" s="85">
        <f>SUM(F48:F50)</f>
        <v>1</v>
      </c>
      <c r="G51" s="86">
        <f>(E51/B51-1)</f>
        <v>-0.4290338704686645</v>
      </c>
    </row>
    <row r="52" spans="1:7" ht="11.25">
      <c r="A52" s="81" t="s">
        <v>100</v>
      </c>
      <c r="G52" s="66"/>
    </row>
    <row r="53" spans="1:7" ht="11.25">
      <c r="A53" s="101"/>
      <c r="B53" s="101"/>
      <c r="C53" s="101"/>
      <c r="D53" s="101"/>
      <c r="E53" s="101"/>
      <c r="F53" s="101"/>
      <c r="G53" s="101"/>
    </row>
    <row r="54" spans="1:7" ht="22.5" customHeight="1">
      <c r="A54" s="99"/>
      <c r="B54" s="99"/>
      <c r="C54" s="99"/>
      <c r="D54" s="99"/>
      <c r="E54" s="99"/>
      <c r="F54" s="99"/>
      <c r="G54" s="99"/>
    </row>
    <row r="55" ht="11.25">
      <c r="G55" s="66"/>
    </row>
    <row r="56" spans="1:7" ht="13.5">
      <c r="A56" s="100" t="s">
        <v>85</v>
      </c>
      <c r="B56" s="100"/>
      <c r="C56" s="100"/>
      <c r="D56" s="100"/>
      <c r="E56" s="100"/>
      <c r="F56" s="100"/>
      <c r="G56" s="100"/>
    </row>
    <row r="57" spans="1:7" ht="13.5">
      <c r="A57" s="100" t="str">
        <f>+A4</f>
        <v> MES DE AGOSTO</v>
      </c>
      <c r="B57" s="100"/>
      <c r="C57" s="100"/>
      <c r="D57" s="100"/>
      <c r="E57" s="100"/>
      <c r="F57" s="100"/>
      <c r="G57" s="100"/>
    </row>
    <row r="58" ht="12" thickBot="1">
      <c r="G58" s="66"/>
    </row>
    <row r="59" spans="1:7" ht="11.25">
      <c r="A59" s="67"/>
      <c r="B59" s="98" t="str">
        <f>+B6</f>
        <v>2008</v>
      </c>
      <c r="C59" s="98"/>
      <c r="D59" s="68"/>
      <c r="E59" s="98" t="str">
        <f>+E6</f>
        <v>2009</v>
      </c>
      <c r="F59" s="98"/>
      <c r="G59" s="69"/>
    </row>
    <row r="60" spans="1:7" ht="11.25">
      <c r="A60" s="70"/>
      <c r="B60" s="71"/>
      <c r="C60" s="71" t="s">
        <v>37</v>
      </c>
      <c r="D60" s="71"/>
      <c r="E60" s="71"/>
      <c r="F60" s="71" t="s">
        <v>37</v>
      </c>
      <c r="G60" s="72" t="s">
        <v>38</v>
      </c>
    </row>
    <row r="61" spans="1:7" ht="11.25">
      <c r="A61" s="73"/>
      <c r="B61" s="74" t="s">
        <v>39</v>
      </c>
      <c r="C61" s="74" t="s">
        <v>40</v>
      </c>
      <c r="D61" s="74"/>
      <c r="E61" s="74" t="s">
        <v>39</v>
      </c>
      <c r="F61" s="74" t="s">
        <v>40</v>
      </c>
      <c r="G61" s="75" t="s">
        <v>41</v>
      </c>
    </row>
    <row r="62" spans="1:7" ht="11.25">
      <c r="A62" s="76" t="s">
        <v>42</v>
      </c>
      <c r="G62" s="66"/>
    </row>
    <row r="63" spans="1:7" ht="11.25">
      <c r="A63" s="77" t="s">
        <v>43</v>
      </c>
      <c r="B63" s="78">
        <v>1330950</v>
      </c>
      <c r="C63" s="79">
        <f>(B63/B$12)</f>
        <v>0.47829600915085435</v>
      </c>
      <c r="D63" s="79"/>
      <c r="E63" s="78">
        <v>1340833</v>
      </c>
      <c r="F63" s="79">
        <f>(E63/E$12)</f>
        <v>0.48452839325044855</v>
      </c>
      <c r="G63" s="79">
        <f>(E63/B63-1)</f>
        <v>0.007425523122581712</v>
      </c>
    </row>
    <row r="64" spans="1:7" ht="11.25">
      <c r="A64" s="77" t="s">
        <v>44</v>
      </c>
      <c r="B64" s="78">
        <v>1336935</v>
      </c>
      <c r="C64" s="79">
        <f>(B64/B$12)</f>
        <v>0.48044680490934855</v>
      </c>
      <c r="D64" s="79"/>
      <c r="E64" s="78">
        <v>1313456</v>
      </c>
      <c r="F64" s="79">
        <f>(E64/E$12)</f>
        <v>0.4746353388417209</v>
      </c>
      <c r="G64" s="79">
        <f>(E64/B64-1)</f>
        <v>-0.017561811157610463</v>
      </c>
    </row>
    <row r="65" spans="1:7" ht="11.25">
      <c r="A65" s="77" t="s">
        <v>45</v>
      </c>
      <c r="B65" s="78">
        <f>SUM(B63:B64)</f>
        <v>2667885</v>
      </c>
      <c r="C65" s="79">
        <f>SUM(C63:C64)</f>
        <v>0.9587428140602029</v>
      </c>
      <c r="D65" s="79"/>
      <c r="E65" s="78">
        <f>SUM(E63:E64)</f>
        <v>2654289</v>
      </c>
      <c r="F65" s="79">
        <f>SUM(F63:F64)</f>
        <v>0.9591637320921694</v>
      </c>
      <c r="G65" s="79">
        <f>(E65/B65-1)</f>
        <v>-0.005096171686560735</v>
      </c>
    </row>
    <row r="66" spans="1:7" ht="11.25">
      <c r="A66" s="76" t="s">
        <v>46</v>
      </c>
      <c r="B66" s="78"/>
      <c r="C66" s="81"/>
      <c r="D66" s="81"/>
      <c r="E66" s="78"/>
      <c r="F66" s="81"/>
      <c r="G66" s="66"/>
    </row>
    <row r="67" spans="1:7" ht="11.25">
      <c r="A67" s="77" t="s">
        <v>47</v>
      </c>
      <c r="B67" s="78">
        <v>1580483</v>
      </c>
      <c r="C67" s="79">
        <f>(B67/B$19)</f>
        <v>0.5679692786586796</v>
      </c>
      <c r="D67" s="79"/>
      <c r="E67" s="78">
        <v>1563803</v>
      </c>
      <c r="F67" s="79">
        <f>(E67/E$19)</f>
        <v>0.5651016606469494</v>
      </c>
      <c r="G67" s="79">
        <f aca="true" t="shared" si="4" ref="G67:G72">(E67/B67-1)</f>
        <v>-0.010553735788363383</v>
      </c>
    </row>
    <row r="68" spans="1:7" ht="11.25">
      <c r="A68" s="77" t="s">
        <v>48</v>
      </c>
      <c r="B68" s="78">
        <v>190596</v>
      </c>
      <c r="C68" s="79">
        <f>(B68/B$19)</f>
        <v>0.06849341159331021</v>
      </c>
      <c r="D68" s="79"/>
      <c r="E68" s="78">
        <v>190874</v>
      </c>
      <c r="F68" s="79">
        <f>(E68/E$19)</f>
        <v>0.06897493761958881</v>
      </c>
      <c r="G68" s="79">
        <f t="shared" si="4"/>
        <v>0.0014585825515751605</v>
      </c>
    </row>
    <row r="69" spans="1:7" ht="11.25">
      <c r="A69" s="77" t="s">
        <v>49</v>
      </c>
      <c r="B69" s="78">
        <v>192378</v>
      </c>
      <c r="C69" s="79">
        <f>(B69/B$19)</f>
        <v>0.06913379890185435</v>
      </c>
      <c r="D69" s="79"/>
      <c r="E69" s="78">
        <v>192638</v>
      </c>
      <c r="F69" s="79">
        <f>(E69/E$19)</f>
        <v>0.06961238321176455</v>
      </c>
      <c r="G69" s="79">
        <f t="shared" si="4"/>
        <v>0.00135150588944688</v>
      </c>
    </row>
    <row r="70" spans="1:7" ht="11.25">
      <c r="A70" s="77" t="s">
        <v>76</v>
      </c>
      <c r="B70" s="78">
        <v>131535</v>
      </c>
      <c r="C70" s="79">
        <f>(B70/B$19)</f>
        <v>0.04726899249683131</v>
      </c>
      <c r="D70" s="79"/>
      <c r="E70" s="78">
        <v>131194</v>
      </c>
      <c r="F70" s="79">
        <f>(E70/E$19)</f>
        <v>0.04740875114507127</v>
      </c>
      <c r="G70" s="79">
        <f t="shared" si="4"/>
        <v>-0.0025924658836051773</v>
      </c>
    </row>
    <row r="71" spans="1:7" ht="11.25">
      <c r="A71" s="77" t="s">
        <v>50</v>
      </c>
      <c r="B71" s="78">
        <f>B65-B67-B68-B69-B70</f>
        <v>572893</v>
      </c>
      <c r="C71" s="79">
        <f>(B71/B$19)</f>
        <v>0.20587733240952732</v>
      </c>
      <c r="D71" s="79"/>
      <c r="E71" s="78">
        <f>E65-E67-E68-E69-E70</f>
        <v>575780</v>
      </c>
      <c r="F71" s="79">
        <f>(E71/E$19)</f>
        <v>0.20806599946879534</v>
      </c>
      <c r="G71" s="79">
        <f t="shared" si="4"/>
        <v>0.005039335443093318</v>
      </c>
    </row>
    <row r="72" spans="1:7" ht="11.25">
      <c r="A72" s="77" t="s">
        <v>51</v>
      </c>
      <c r="B72" s="78">
        <f>SUM(B67:B71)</f>
        <v>2667885</v>
      </c>
      <c r="C72" s="79">
        <f>SUM(C67:C71)</f>
        <v>0.9587428140602028</v>
      </c>
      <c r="D72" s="79"/>
      <c r="E72" s="78">
        <f>SUM(E67:E71)</f>
        <v>2654289</v>
      </c>
      <c r="F72" s="79">
        <f>SUM(F67:F71)</f>
        <v>0.9591637320921694</v>
      </c>
      <c r="G72" s="79">
        <f t="shared" si="4"/>
        <v>-0.005096171686560735</v>
      </c>
    </row>
    <row r="73" spans="1:7" ht="11.25">
      <c r="A73" s="76" t="s">
        <v>52</v>
      </c>
      <c r="B73" s="78"/>
      <c r="C73" s="81"/>
      <c r="D73" s="81"/>
      <c r="E73" s="78"/>
      <c r="F73" s="81"/>
      <c r="G73" s="66"/>
    </row>
    <row r="74" spans="1:7" ht="11.25">
      <c r="A74" s="77" t="s">
        <v>53</v>
      </c>
      <c r="B74" s="78">
        <v>1143698</v>
      </c>
      <c r="C74" s="79">
        <f>(B74/B$25)</f>
        <v>0.8309494142221415</v>
      </c>
      <c r="D74" s="79"/>
      <c r="E74" s="78">
        <v>1143874</v>
      </c>
      <c r="F74" s="79">
        <f>(E74/E$25)</f>
        <v>0.8250922019476917</v>
      </c>
      <c r="G74" s="79">
        <f>(E74/B74-1)</f>
        <v>0.0001538867778032582</v>
      </c>
    </row>
    <row r="75" spans="1:7" ht="11.25">
      <c r="A75" s="77" t="s">
        <v>54</v>
      </c>
      <c r="B75" s="78">
        <v>48095</v>
      </c>
      <c r="C75" s="79">
        <f>(B75/B$25)</f>
        <v>0.034943238579602215</v>
      </c>
      <c r="D75" s="79"/>
      <c r="E75" s="78">
        <v>47487</v>
      </c>
      <c r="F75" s="79">
        <f>(E75/E$25)</f>
        <v>0.03425303258391225</v>
      </c>
      <c r="G75" s="79">
        <f>(E75/B75-1)</f>
        <v>-0.012641646740825463</v>
      </c>
    </row>
    <row r="76" spans="1:7" ht="11.25">
      <c r="A76" s="77" t="s">
        <v>55</v>
      </c>
      <c r="B76" s="78">
        <v>77451</v>
      </c>
      <c r="C76" s="79">
        <f>(B76/B$25)</f>
        <v>0.05627172827172827</v>
      </c>
      <c r="D76" s="79"/>
      <c r="E76" s="78">
        <v>79430</v>
      </c>
      <c r="F76" s="79">
        <f>(E76/E$25)</f>
        <v>0.05729396209784046</v>
      </c>
      <c r="G76" s="79">
        <f>(E76/B76-1)</f>
        <v>0.025551639100850787</v>
      </c>
    </row>
    <row r="77" spans="1:7" ht="11.25">
      <c r="A77" s="77" t="s">
        <v>56</v>
      </c>
      <c r="B77" s="78">
        <v>61706</v>
      </c>
      <c r="C77" s="79">
        <f>(B77/B$25)</f>
        <v>0.044832258650440465</v>
      </c>
      <c r="D77" s="79"/>
      <c r="E77" s="78">
        <v>70042</v>
      </c>
      <c r="F77" s="79">
        <f>(E77/E$25)</f>
        <v>0.0505222673203694</v>
      </c>
      <c r="G77" s="79">
        <f>(E77/B77-1)</f>
        <v>0.1350922114543156</v>
      </c>
    </row>
    <row r="78" spans="1:7" ht="11.25">
      <c r="A78" s="77" t="s">
        <v>57</v>
      </c>
      <c r="B78" s="78">
        <f>SUM(B74:B77)</f>
        <v>1330950</v>
      </c>
      <c r="C78" s="79">
        <f>SUM(C74:C77)</f>
        <v>0.9669966397239126</v>
      </c>
      <c r="D78" s="79"/>
      <c r="E78" s="78">
        <f>SUM(E74:E77)</f>
        <v>1340833</v>
      </c>
      <c r="F78" s="79">
        <f>SUM(F74:F77)</f>
        <v>0.9671614639498137</v>
      </c>
      <c r="G78" s="79">
        <f>(E78/B78-1)</f>
        <v>0.007425523122581712</v>
      </c>
    </row>
    <row r="79" spans="1:7" ht="11.25">
      <c r="A79" s="76" t="s">
        <v>58</v>
      </c>
      <c r="B79" s="78"/>
      <c r="C79" s="81"/>
      <c r="D79" s="81"/>
      <c r="E79" s="78"/>
      <c r="F79" s="81"/>
      <c r="G79" s="66"/>
    </row>
    <row r="80" spans="1:7" ht="11.25">
      <c r="A80" s="64" t="s">
        <v>59</v>
      </c>
      <c r="B80" s="78">
        <v>862914</v>
      </c>
      <c r="C80" s="79">
        <f>(B80/B$29)</f>
        <v>0.6269468713105076</v>
      </c>
      <c r="D80" s="79"/>
      <c r="E80" s="78">
        <v>865953</v>
      </c>
      <c r="F80" s="79">
        <f>(E80/E$29)</f>
        <v>0.6246239249718146</v>
      </c>
      <c r="G80" s="79">
        <f>(E80/B80-1)</f>
        <v>0.0035217878027242744</v>
      </c>
    </row>
    <row r="81" spans="1:7" ht="11.25">
      <c r="A81" s="64" t="s">
        <v>60</v>
      </c>
      <c r="B81" s="78">
        <v>468036</v>
      </c>
      <c r="C81" s="79">
        <f>(B81/B$29)</f>
        <v>0.3400497684134048</v>
      </c>
      <c r="D81" s="79"/>
      <c r="E81" s="78">
        <v>474880</v>
      </c>
      <c r="F81" s="79">
        <f>(E81/E$29)</f>
        <v>0.3425375389779992</v>
      </c>
      <c r="G81" s="79">
        <f>(E81/B81-1)</f>
        <v>0.014622806792639942</v>
      </c>
    </row>
    <row r="82" spans="1:7" ht="11.25">
      <c r="A82" s="64" t="s">
        <v>61</v>
      </c>
      <c r="B82" s="78">
        <f>SUM(B80:B81)</f>
        <v>1330950</v>
      </c>
      <c r="C82" s="79">
        <f>SUM(C80:C81)</f>
        <v>0.9669966397239125</v>
      </c>
      <c r="D82" s="79"/>
      <c r="E82" s="78">
        <f>SUM(E80:E81)</f>
        <v>1340833</v>
      </c>
      <c r="F82" s="79">
        <f>SUM(F80:F81)</f>
        <v>0.9671614639498138</v>
      </c>
      <c r="G82" s="79">
        <f>(E82/B82-1)</f>
        <v>0.007425523122581712</v>
      </c>
    </row>
    <row r="83" spans="1:7" ht="11.25">
      <c r="A83" s="76" t="s">
        <v>62</v>
      </c>
      <c r="B83" s="78"/>
      <c r="C83" s="66"/>
      <c r="D83" s="66"/>
      <c r="E83" s="78"/>
      <c r="F83" s="66"/>
      <c r="G83" s="66"/>
    </row>
    <row r="84" spans="1:7" ht="11.25">
      <c r="A84" s="64" t="s">
        <v>63</v>
      </c>
      <c r="B84" s="78">
        <v>682921</v>
      </c>
      <c r="C84" s="79">
        <f>(B84/B$34)</f>
        <v>0.4961736445372809</v>
      </c>
      <c r="D84" s="79"/>
      <c r="E84" s="78">
        <v>679599</v>
      </c>
      <c r="F84" s="79">
        <f>(E84/E$34)</f>
        <v>0.4902041967484613</v>
      </c>
      <c r="G84" s="79">
        <f>(E84/B84-1)</f>
        <v>-0.0048643986639742565</v>
      </c>
    </row>
    <row r="85" spans="1:7" ht="11.25">
      <c r="A85" s="64" t="s">
        <v>64</v>
      </c>
      <c r="B85" s="78">
        <v>522670</v>
      </c>
      <c r="C85" s="79">
        <f>(B85/B$34)</f>
        <v>0.3797438924711652</v>
      </c>
      <c r="D85" s="79"/>
      <c r="E85" s="78">
        <v>529045</v>
      </c>
      <c r="F85" s="79">
        <f>(E85/E$34)</f>
        <v>0.38160750570378954</v>
      </c>
      <c r="G85" s="79">
        <f>(E85/B85-1)</f>
        <v>0.012196988539613818</v>
      </c>
    </row>
    <row r="86" spans="1:7" ht="11.25">
      <c r="A86" s="64" t="s">
        <v>65</v>
      </c>
      <c r="B86" s="78">
        <v>125359</v>
      </c>
      <c r="C86" s="79">
        <f>(B86/B$34)</f>
        <v>0.09107910271546635</v>
      </c>
      <c r="D86" s="79"/>
      <c r="E86" s="78">
        <v>132189</v>
      </c>
      <c r="F86" s="79">
        <f>(E86/E$34)</f>
        <v>0.09534976149756304</v>
      </c>
      <c r="G86" s="79">
        <f>(E86/B86-1)</f>
        <v>0.05448352332102213</v>
      </c>
    </row>
    <row r="87" spans="1:7" ht="11.25">
      <c r="A87" s="64" t="s">
        <v>61</v>
      </c>
      <c r="B87" s="78">
        <f>SUM(B84:B86)</f>
        <v>1330950</v>
      </c>
      <c r="C87" s="79">
        <f>SUM(C84:C86)</f>
        <v>0.9669966397239125</v>
      </c>
      <c r="D87" s="79"/>
      <c r="E87" s="78">
        <f>SUM(E84:E86)</f>
        <v>1340833</v>
      </c>
      <c r="F87" s="79">
        <f>SUM(F84:F86)</f>
        <v>0.9671614639498138</v>
      </c>
      <c r="G87" s="79">
        <f>(E87/B87-1)</f>
        <v>0.007425523122581712</v>
      </c>
    </row>
    <row r="88" spans="1:7" ht="11.25">
      <c r="A88" s="76" t="s">
        <v>66</v>
      </c>
      <c r="B88" s="78"/>
      <c r="C88" s="81"/>
      <c r="D88" s="81"/>
      <c r="E88" s="78"/>
      <c r="F88" s="81"/>
      <c r="G88" s="66"/>
    </row>
    <row r="89" spans="1:7" ht="11.25">
      <c r="A89" s="77" t="str">
        <f aca="true" t="shared" si="5" ref="A89:B94">+A36</f>
        <v>      Consalud S.A.</v>
      </c>
      <c r="B89" s="87">
        <f>+B36</f>
        <v>310913</v>
      </c>
      <c r="C89" s="79">
        <f aca="true" t="shared" si="6" ref="C89:C95">(B89/B$45)</f>
        <v>0.2258926528017437</v>
      </c>
      <c r="D89" s="79"/>
      <c r="E89" s="87">
        <f aca="true" t="shared" si="7" ref="E89:E94">+E36</f>
        <v>306201</v>
      </c>
      <c r="F89" s="79">
        <f aca="true" t="shared" si="8" ref="F89:F95">(E89/E$45)</f>
        <v>0.2208670337192603</v>
      </c>
      <c r="G89" s="79">
        <f aca="true" t="shared" si="9" ref="G89:G96">(E89/B89-1)</f>
        <v>-0.015155365005644628</v>
      </c>
    </row>
    <row r="90" spans="1:7" ht="11.25">
      <c r="A90" s="77" t="str">
        <f t="shared" si="5"/>
        <v>      Isapre Banmédica S.A.</v>
      </c>
      <c r="B90" s="87">
        <f t="shared" si="5"/>
        <v>298322</v>
      </c>
      <c r="C90" s="79">
        <f t="shared" si="6"/>
        <v>0.21674470983561892</v>
      </c>
      <c r="D90" s="79"/>
      <c r="E90" s="87">
        <f t="shared" si="7"/>
        <v>294366</v>
      </c>
      <c r="F90" s="79">
        <f t="shared" si="8"/>
        <v>0.2123302838586542</v>
      </c>
      <c r="G90" s="79">
        <f t="shared" si="9"/>
        <v>-0.013260838959245347</v>
      </c>
    </row>
    <row r="91" spans="1:7" ht="11.25">
      <c r="A91" s="77" t="str">
        <f t="shared" si="5"/>
        <v>      Cruz Blanca S.A.</v>
      </c>
      <c r="B91" s="87">
        <f t="shared" si="5"/>
        <v>261482</v>
      </c>
      <c r="C91" s="79">
        <f t="shared" si="6"/>
        <v>0.18997874852420307</v>
      </c>
      <c r="D91" s="79"/>
      <c r="E91" s="87">
        <f t="shared" si="7"/>
        <v>271054</v>
      </c>
      <c r="F91" s="79">
        <f t="shared" si="8"/>
        <v>0.19551501450922884</v>
      </c>
      <c r="G91" s="79">
        <f t="shared" si="9"/>
        <v>0.036606726275613566</v>
      </c>
    </row>
    <row r="92" spans="1:7" ht="11.25">
      <c r="A92" s="77" t="str">
        <f t="shared" si="5"/>
        <v>      Colmena Golden Cross</v>
      </c>
      <c r="B92" s="87">
        <f t="shared" si="5"/>
        <v>204816</v>
      </c>
      <c r="C92" s="79">
        <f t="shared" si="6"/>
        <v>0.14880828262646445</v>
      </c>
      <c r="D92" s="79"/>
      <c r="E92" s="87">
        <f t="shared" si="7"/>
        <v>219490</v>
      </c>
      <c r="F92" s="79">
        <f t="shared" si="8"/>
        <v>0.1583211852052751</v>
      </c>
      <c r="G92" s="79">
        <f t="shared" si="9"/>
        <v>0.07164479337551755</v>
      </c>
    </row>
    <row r="93" spans="1:7" ht="11.25">
      <c r="A93" s="77" t="str">
        <f t="shared" si="5"/>
        <v>      Masvida S.A.</v>
      </c>
      <c r="B93" s="87">
        <f t="shared" si="5"/>
        <v>148200</v>
      </c>
      <c r="C93" s="79">
        <f>(B93/B$45)</f>
        <v>0.1076741440377804</v>
      </c>
      <c r="D93" s="79"/>
      <c r="E93" s="87">
        <f t="shared" si="7"/>
        <v>168955</v>
      </c>
      <c r="F93" s="79">
        <f>(E93/E$45)</f>
        <v>0.12186958789173656</v>
      </c>
      <c r="G93" s="79">
        <f t="shared" si="9"/>
        <v>0.14004723346828607</v>
      </c>
    </row>
    <row r="94" spans="1:7" ht="11.25">
      <c r="A94" s="77" t="str">
        <f t="shared" si="5"/>
        <v>      Vida Tres S.A.</v>
      </c>
      <c r="B94" s="87">
        <f>+B41</f>
        <v>69919</v>
      </c>
      <c r="C94" s="79">
        <f>(B94/B$45)</f>
        <v>0.050799382435746075</v>
      </c>
      <c r="D94" s="79"/>
      <c r="E94" s="87">
        <f t="shared" si="7"/>
        <v>69227</v>
      </c>
      <c r="F94" s="79">
        <f>(E94/E$45)</f>
        <v>0.04993439650191617</v>
      </c>
      <c r="G94" s="79">
        <f t="shared" si="9"/>
        <v>-0.00989716672149199</v>
      </c>
    </row>
    <row r="95" spans="1:7" ht="11.25">
      <c r="A95" s="77" t="s">
        <v>119</v>
      </c>
      <c r="B95" s="87">
        <v>10997</v>
      </c>
      <c r="C95" s="79">
        <f t="shared" si="6"/>
        <v>0.007989828353464717</v>
      </c>
      <c r="D95" s="79"/>
      <c r="E95" s="87">
        <v>11540</v>
      </c>
      <c r="F95" s="79">
        <f t="shared" si="8"/>
        <v>0.008323962263742652</v>
      </c>
      <c r="G95" s="79">
        <f t="shared" si="9"/>
        <v>0.04937710284623087</v>
      </c>
    </row>
    <row r="96" spans="1:7" ht="11.25">
      <c r="A96" s="76" t="s">
        <v>61</v>
      </c>
      <c r="B96" s="78">
        <v>1330950</v>
      </c>
      <c r="C96" s="79">
        <f>SUM(C89:C95)</f>
        <v>0.9478877486150213</v>
      </c>
      <c r="D96" s="79"/>
      <c r="E96" s="78">
        <f>SUM(E89:E95)</f>
        <v>1340833</v>
      </c>
      <c r="F96" s="79">
        <f>SUM(F89:F95)</f>
        <v>0.967161463949814</v>
      </c>
      <c r="G96" s="79">
        <f t="shared" si="9"/>
        <v>0.007425523122581712</v>
      </c>
    </row>
    <row r="97" spans="1:7" ht="11.25">
      <c r="A97" s="76" t="s">
        <v>69</v>
      </c>
      <c r="G97" s="66"/>
    </row>
    <row r="98" spans="1:7" ht="11.25">
      <c r="A98" s="77" t="s">
        <v>79</v>
      </c>
      <c r="B98" s="64">
        <v>22953</v>
      </c>
      <c r="E98" s="64">
        <v>24288</v>
      </c>
      <c r="G98" s="79">
        <f>(E98/B98-1)</f>
        <v>0.05816233172134355</v>
      </c>
    </row>
    <row r="99" spans="1:7" ht="11.25">
      <c r="A99" s="77" t="s">
        <v>70</v>
      </c>
      <c r="B99" s="64">
        <v>15655</v>
      </c>
      <c r="C99" s="82">
        <f>+B99/B$51</f>
        <v>0.37262275962202174</v>
      </c>
      <c r="E99" s="64">
        <v>15619</v>
      </c>
      <c r="F99" s="82">
        <f>+E99/E$51</f>
        <v>0.6511172252793063</v>
      </c>
      <c r="G99" s="79">
        <f>(E99/B99-1)</f>
        <v>-0.0022995847971893912</v>
      </c>
    </row>
    <row r="100" spans="1:7" ht="11.25">
      <c r="A100" s="77" t="s">
        <v>71</v>
      </c>
      <c r="B100" s="64">
        <v>4705</v>
      </c>
      <c r="C100" s="82">
        <f>+B100/B$51</f>
        <v>0.11198914621664723</v>
      </c>
      <c r="E100" s="64">
        <v>7396</v>
      </c>
      <c r="F100" s="82">
        <f>+E100/E$51</f>
        <v>0.30832082708020675</v>
      </c>
      <c r="G100" s="79">
        <f>(E100/B100-1)</f>
        <v>0.5719447396386823</v>
      </c>
    </row>
    <row r="101" spans="1:7" ht="11.25">
      <c r="A101" s="77" t="s">
        <v>72</v>
      </c>
      <c r="B101" s="64">
        <v>551</v>
      </c>
      <c r="C101" s="82">
        <f>+B101/B$51</f>
        <v>0.013114988217932545</v>
      </c>
      <c r="E101" s="64">
        <v>768</v>
      </c>
      <c r="F101" s="82">
        <f>+E101/E$51</f>
        <v>0.032016008004002</v>
      </c>
      <c r="G101" s="79">
        <f>(E101/B101-1)</f>
        <v>0.39382940108892917</v>
      </c>
    </row>
    <row r="102" spans="1:7" ht="12" thickBot="1">
      <c r="A102" s="83" t="s">
        <v>73</v>
      </c>
      <c r="B102" s="84">
        <f>SUM(B99:B101)</f>
        <v>20911</v>
      </c>
      <c r="C102" s="85">
        <f>SUM(C99:C101)</f>
        <v>0.49772689405660153</v>
      </c>
      <c r="D102" s="84"/>
      <c r="E102" s="84">
        <f>SUM(E99:E101)</f>
        <v>23783</v>
      </c>
      <c r="F102" s="85">
        <f>SUM(F99:F101)</f>
        <v>0.9914540603635149</v>
      </c>
      <c r="G102" s="86">
        <f>(E102/B102-1)</f>
        <v>0.13734398163645922</v>
      </c>
    </row>
    <row r="103" spans="1:7" ht="11.25">
      <c r="A103" s="81" t="str">
        <f>+A52</f>
        <v>Fuente: Superintendencia de Salud, Archivo Maestro de Beneficiarios. </v>
      </c>
      <c r="G103" s="66"/>
    </row>
    <row r="104" spans="1:7" ht="11.25">
      <c r="A104" s="101"/>
      <c r="B104" s="101"/>
      <c r="C104" s="101"/>
      <c r="D104" s="101"/>
      <c r="E104" s="101"/>
      <c r="F104" s="101"/>
      <c r="G104" s="101"/>
    </row>
    <row r="105" spans="1:7" ht="24.75" customHeight="1">
      <c r="A105" s="99">
        <f>IF(+A54=0,"",A54)</f>
      </c>
      <c r="B105" s="99"/>
      <c r="C105" s="99"/>
      <c r="D105" s="99"/>
      <c r="E105" s="99"/>
      <c r="F105" s="99"/>
      <c r="G105" s="99"/>
    </row>
    <row r="107" spans="1:7" ht="13.5">
      <c r="A107" s="100" t="s">
        <v>86</v>
      </c>
      <c r="B107" s="100"/>
      <c r="C107" s="100"/>
      <c r="D107" s="100"/>
      <c r="E107" s="100"/>
      <c r="F107" s="100"/>
      <c r="G107" s="100"/>
    </row>
    <row r="108" spans="1:7" ht="13.5">
      <c r="A108" s="100" t="str">
        <f>+A4</f>
        <v> MES DE AGOSTO</v>
      </c>
      <c r="B108" s="100"/>
      <c r="C108" s="100"/>
      <c r="D108" s="100"/>
      <c r="E108" s="100"/>
      <c r="F108" s="100"/>
      <c r="G108" s="100"/>
    </row>
    <row r="109" ht="12" thickBot="1">
      <c r="G109" s="66"/>
    </row>
    <row r="110" spans="1:7" ht="11.25">
      <c r="A110" s="67"/>
      <c r="B110" s="98" t="str">
        <f>+B6</f>
        <v>2008</v>
      </c>
      <c r="C110" s="98"/>
      <c r="D110" s="68"/>
      <c r="E110" s="98" t="str">
        <f>+E6</f>
        <v>2009</v>
      </c>
      <c r="F110" s="98"/>
      <c r="G110" s="69"/>
    </row>
    <row r="111" spans="1:7" ht="11.25">
      <c r="A111" s="70"/>
      <c r="B111" s="71"/>
      <c r="C111" s="71" t="s">
        <v>37</v>
      </c>
      <c r="D111" s="71"/>
      <c r="E111" s="71"/>
      <c r="F111" s="71" t="s">
        <v>37</v>
      </c>
      <c r="G111" s="72" t="s">
        <v>38</v>
      </c>
    </row>
    <row r="112" spans="1:7" ht="11.25">
      <c r="A112" s="73"/>
      <c r="B112" s="74" t="s">
        <v>39</v>
      </c>
      <c r="C112" s="74" t="s">
        <v>40</v>
      </c>
      <c r="D112" s="74"/>
      <c r="E112" s="74" t="s">
        <v>39</v>
      </c>
      <c r="F112" s="74" t="s">
        <v>40</v>
      </c>
      <c r="G112" s="75" t="s">
        <v>41</v>
      </c>
    </row>
    <row r="113" spans="1:7" ht="11.25">
      <c r="A113" s="76" t="s">
        <v>42</v>
      </c>
      <c r="G113" s="66"/>
    </row>
    <row r="114" spans="1:7" ht="11.25">
      <c r="A114" s="77" t="s">
        <v>43</v>
      </c>
      <c r="B114" s="78">
        <v>45425</v>
      </c>
      <c r="C114" s="79">
        <f>(B114/B$12)</f>
        <v>0.016324126537944746</v>
      </c>
      <c r="D114" s="79"/>
      <c r="E114" s="78">
        <v>45526</v>
      </c>
      <c r="F114" s="79">
        <f>(E114/E$12)</f>
        <v>0.01645144446110733</v>
      </c>
      <c r="G114" s="79">
        <f>(E114/B114-1)</f>
        <v>0.0022234452394056525</v>
      </c>
    </row>
    <row r="115" spans="1:7" ht="11.25">
      <c r="A115" s="77" t="s">
        <v>44</v>
      </c>
      <c r="B115" s="78">
        <v>69381</v>
      </c>
      <c r="C115" s="79">
        <f>(B115/B$12)</f>
        <v>0.024933059401852378</v>
      </c>
      <c r="D115" s="79"/>
      <c r="E115" s="78">
        <v>67480</v>
      </c>
      <c r="F115" s="79">
        <f>(E115/E$12)</f>
        <v>0.024384823446723245</v>
      </c>
      <c r="G115" s="79">
        <f>(E115/B115-1)</f>
        <v>-0.027399432121185896</v>
      </c>
    </row>
    <row r="116" spans="1:7" ht="11.25">
      <c r="A116" s="77" t="s">
        <v>45</v>
      </c>
      <c r="B116" s="78">
        <f>SUM(B114:B115)</f>
        <v>114806</v>
      </c>
      <c r="C116" s="79">
        <f>SUM(C114:C115)</f>
        <v>0.041257185939797124</v>
      </c>
      <c r="D116" s="79"/>
      <c r="E116" s="78">
        <f>SUM(E114:E115)</f>
        <v>113006</v>
      </c>
      <c r="F116" s="79">
        <f>SUM(F114:F115)</f>
        <v>0.04083626790783057</v>
      </c>
      <c r="G116" s="79">
        <f>(E116/B116-1)</f>
        <v>-0.01567862306848078</v>
      </c>
    </row>
    <row r="117" spans="1:7" ht="11.25">
      <c r="A117" s="76" t="s">
        <v>46</v>
      </c>
      <c r="B117" s="78"/>
      <c r="C117" s="81"/>
      <c r="D117" s="81"/>
      <c r="E117" s="78"/>
      <c r="F117" s="81"/>
      <c r="G117" s="66"/>
    </row>
    <row r="118" spans="1:7" ht="11.25">
      <c r="A118" s="77" t="s">
        <v>47</v>
      </c>
      <c r="B118" s="78">
        <v>18183</v>
      </c>
      <c r="C118" s="79">
        <f>(B118/B$19)</f>
        <v>0.006534322351996682</v>
      </c>
      <c r="D118" s="79"/>
      <c r="E118" s="78">
        <v>18708</v>
      </c>
      <c r="F118" s="79">
        <f>(E118/E$19)</f>
        <v>0.006760392368721079</v>
      </c>
      <c r="G118" s="79">
        <f aca="true" t="shared" si="10" ref="G118:G123">(E118/B118-1)</f>
        <v>0.028873123246988985</v>
      </c>
    </row>
    <row r="119" spans="1:7" ht="11.25">
      <c r="A119" s="77" t="s">
        <v>49</v>
      </c>
      <c r="B119" s="78">
        <v>8820</v>
      </c>
      <c r="C119" s="79">
        <f>(B119/B$19)</f>
        <v>0.0031695937493598824</v>
      </c>
      <c r="D119" s="79"/>
      <c r="E119" s="78">
        <v>8876</v>
      </c>
      <c r="F119" s="79">
        <f>(E119/E$19)</f>
        <v>0.003207464328884344</v>
      </c>
      <c r="G119" s="79">
        <f>(E119/B119-1)</f>
        <v>0.006349206349206327</v>
      </c>
    </row>
    <row r="120" spans="1:7" ht="11.25">
      <c r="A120" s="77" t="s">
        <v>48</v>
      </c>
      <c r="B120" s="78">
        <v>2006</v>
      </c>
      <c r="C120" s="79">
        <f>(B120/B$19)</f>
        <v>0.0007208849275755015</v>
      </c>
      <c r="D120" s="79"/>
      <c r="E120" s="78">
        <v>2034</v>
      </c>
      <c r="F120" s="79">
        <f>(E120/E$19)</f>
        <v>0.0007350137950597966</v>
      </c>
      <c r="G120" s="79">
        <f t="shared" si="10"/>
        <v>0.013958125623130702</v>
      </c>
    </row>
    <row r="121" spans="1:7" ht="11.25">
      <c r="A121" s="77" t="s">
        <v>76</v>
      </c>
      <c r="B121" s="78">
        <v>38326</v>
      </c>
      <c r="C121" s="79">
        <f>(B121/B$19)</f>
        <v>0.013772998870517783</v>
      </c>
      <c r="D121" s="79"/>
      <c r="E121" s="78">
        <v>38316</v>
      </c>
      <c r="F121" s="79">
        <f>(E121/E$19)</f>
        <v>0.013846012080388971</v>
      </c>
      <c r="G121" s="79">
        <f t="shared" si="10"/>
        <v>-0.0002609194802484227</v>
      </c>
    </row>
    <row r="122" spans="1:7" ht="11.25">
      <c r="A122" s="77" t="s">
        <v>50</v>
      </c>
      <c r="B122" s="78">
        <f>B116-B118-B120-B119-B121</f>
        <v>47471</v>
      </c>
      <c r="C122" s="79">
        <f>(B122/B$19)</f>
        <v>0.017059386040347277</v>
      </c>
      <c r="D122" s="79"/>
      <c r="E122" s="78">
        <f>E116-E118-E120-E119-E121</f>
        <v>45072</v>
      </c>
      <c r="F122" s="79">
        <f>(E122/E$19)</f>
        <v>0.016287385334776378</v>
      </c>
      <c r="G122" s="79">
        <f t="shared" si="10"/>
        <v>-0.05053611678709102</v>
      </c>
    </row>
    <row r="123" spans="1:7" ht="11.25">
      <c r="A123" s="77" t="s">
        <v>51</v>
      </c>
      <c r="B123" s="78">
        <f>SUM(B118:B122)</f>
        <v>114806</v>
      </c>
      <c r="C123" s="79">
        <f>SUM(C118:C122)</f>
        <v>0.04125718593979713</v>
      </c>
      <c r="D123" s="79"/>
      <c r="E123" s="78">
        <f>SUM(E118:E122)</f>
        <v>113006</v>
      </c>
      <c r="F123" s="79">
        <f>SUM(F118:F122)</f>
        <v>0.04083626790783057</v>
      </c>
      <c r="G123" s="79">
        <f t="shared" si="10"/>
        <v>-0.01567862306848078</v>
      </c>
    </row>
    <row r="124" spans="1:7" ht="11.25">
      <c r="A124" s="76" t="s">
        <v>52</v>
      </c>
      <c r="B124" s="78"/>
      <c r="C124" s="81"/>
      <c r="D124" s="81"/>
      <c r="E124" s="78"/>
      <c r="F124" s="81"/>
      <c r="G124" s="66"/>
    </row>
    <row r="125" spans="1:7" ht="11.25">
      <c r="A125" s="77" t="s">
        <v>53</v>
      </c>
      <c r="B125" s="78">
        <v>30135</v>
      </c>
      <c r="C125" s="79">
        <f>(B125/B$25)</f>
        <v>0.02189446916719644</v>
      </c>
      <c r="D125" s="79"/>
      <c r="E125" s="78">
        <v>29698</v>
      </c>
      <c r="F125" s="79">
        <f>(E125/E$25)</f>
        <v>0.021421579836103058</v>
      </c>
      <c r="G125" s="79">
        <f>(E125/B125-1)</f>
        <v>-0.014501410320225672</v>
      </c>
    </row>
    <row r="126" spans="1:7" ht="11.25">
      <c r="A126" s="77" t="s">
        <v>54</v>
      </c>
      <c r="B126" s="78">
        <v>225</v>
      </c>
      <c r="C126" s="79">
        <f>(B126/B$25)</f>
        <v>0.000163472890745618</v>
      </c>
      <c r="D126" s="79"/>
      <c r="E126" s="78">
        <v>257</v>
      </c>
      <c r="F126" s="79">
        <f>(E126/E$25)</f>
        <v>0.0001853776691318771</v>
      </c>
      <c r="G126" s="79">
        <f>(E126/B126-1)</f>
        <v>0.14222222222222225</v>
      </c>
    </row>
    <row r="127" spans="1:7" ht="11.25">
      <c r="A127" s="77" t="s">
        <v>55</v>
      </c>
      <c r="B127" s="78">
        <v>12476</v>
      </c>
      <c r="C127" s="79">
        <f>(B127/B$25)</f>
        <v>0.009064390155299246</v>
      </c>
      <c r="D127" s="79"/>
      <c r="E127" s="78">
        <v>12784</v>
      </c>
      <c r="F127" s="79">
        <f>(E127/E$25)</f>
        <v>0.009221276740007459</v>
      </c>
      <c r="G127" s="79">
        <f>(E127/B127-1)</f>
        <v>0.024687399807630683</v>
      </c>
    </row>
    <row r="128" spans="1:7" ht="11.25">
      <c r="A128" s="77" t="s">
        <v>56</v>
      </c>
      <c r="B128" s="78">
        <v>2589</v>
      </c>
      <c r="C128" s="79">
        <f>(B128/B$25)</f>
        <v>0.0018810280628462446</v>
      </c>
      <c r="D128" s="79"/>
      <c r="E128" s="78">
        <v>2787</v>
      </c>
      <c r="F128" s="79">
        <f>(E128/E$25)</f>
        <v>0.002010301804943741</v>
      </c>
      <c r="G128" s="79">
        <f>(E128/B128-1)</f>
        <v>0.07647740440324458</v>
      </c>
    </row>
    <row r="129" spans="1:7" ht="11.25">
      <c r="A129" s="77" t="s">
        <v>57</v>
      </c>
      <c r="B129" s="78">
        <f>SUM(B125:B128)</f>
        <v>45425</v>
      </c>
      <c r="C129" s="79">
        <f>SUM(C125:C128)</f>
        <v>0.033003360276087544</v>
      </c>
      <c r="D129" s="79"/>
      <c r="E129" s="78">
        <f>SUM(E125:E128)</f>
        <v>45526</v>
      </c>
      <c r="F129" s="79">
        <f>SUM(F125:F128)</f>
        <v>0.032838536050186135</v>
      </c>
      <c r="G129" s="79">
        <f>(E129/B129-1)</f>
        <v>0.0022234452394056525</v>
      </c>
    </row>
    <row r="130" spans="1:7" ht="11.25">
      <c r="A130" s="76" t="s">
        <v>58</v>
      </c>
      <c r="B130" s="78"/>
      <c r="C130" s="81"/>
      <c r="D130" s="81"/>
      <c r="E130" s="78"/>
      <c r="F130" s="81"/>
      <c r="G130" s="66"/>
    </row>
    <row r="131" spans="1:7" ht="11.25">
      <c r="A131" s="64" t="s">
        <v>59</v>
      </c>
      <c r="B131" s="78">
        <v>33031</v>
      </c>
      <c r="C131" s="79">
        <f>(B131/B$29)</f>
        <v>0.023998546907637818</v>
      </c>
      <c r="D131" s="79"/>
      <c r="E131" s="78">
        <v>32910</v>
      </c>
      <c r="F131" s="79">
        <f>(E131/E$29)</f>
        <v>0.023738440043307687</v>
      </c>
      <c r="G131" s="79">
        <f>(E131/B131-1)</f>
        <v>-0.0036632254548757404</v>
      </c>
    </row>
    <row r="132" spans="1:7" ht="11.25">
      <c r="A132" s="64" t="s">
        <v>60</v>
      </c>
      <c r="B132" s="78">
        <v>12394</v>
      </c>
      <c r="C132" s="79">
        <f>(B132/B$29)</f>
        <v>0.009004813368449733</v>
      </c>
      <c r="D132" s="79"/>
      <c r="E132" s="78">
        <v>12616</v>
      </c>
      <c r="F132" s="79">
        <f>(E132/E$29)</f>
        <v>0.00910009600687845</v>
      </c>
      <c r="G132" s="79">
        <f>(E132/B132-1)</f>
        <v>0.01791189285137973</v>
      </c>
    </row>
    <row r="133" spans="1:7" ht="11.25">
      <c r="A133" s="64" t="s">
        <v>61</v>
      </c>
      <c r="B133" s="78">
        <f>SUM(B131:B132)</f>
        <v>45425</v>
      </c>
      <c r="C133" s="79">
        <f>SUM(C131:C132)</f>
        <v>0.03300336027608755</v>
      </c>
      <c r="D133" s="79"/>
      <c r="E133" s="78">
        <f>SUM(E131:E132)</f>
        <v>45526</v>
      </c>
      <c r="F133" s="79">
        <f>SUM(F131:F132)</f>
        <v>0.032838536050186135</v>
      </c>
      <c r="G133" s="79">
        <f>(E133/B133-1)</f>
        <v>0.0022234452394056525</v>
      </c>
    </row>
    <row r="134" spans="1:7" ht="11.25">
      <c r="A134" s="76" t="s">
        <v>62</v>
      </c>
      <c r="B134" s="78"/>
      <c r="C134" s="66"/>
      <c r="D134" s="66"/>
      <c r="E134" s="78"/>
      <c r="F134" s="66"/>
      <c r="G134" s="66"/>
    </row>
    <row r="135" spans="1:7" ht="11.25">
      <c r="A135" s="64" t="s">
        <v>63</v>
      </c>
      <c r="B135" s="78">
        <v>11504</v>
      </c>
      <c r="C135" s="79">
        <f>(B135/B$34)</f>
        <v>0.008358187267278177</v>
      </c>
      <c r="D135" s="79"/>
      <c r="E135" s="78">
        <v>11432</v>
      </c>
      <c r="F135" s="79">
        <f>(E135/E$34)</f>
        <v>0.008246060363874003</v>
      </c>
      <c r="G135" s="79">
        <f>(E135/B135-1)</f>
        <v>-0.006258692628650864</v>
      </c>
    </row>
    <row r="136" spans="1:7" ht="11.25">
      <c r="A136" s="64" t="s">
        <v>64</v>
      </c>
      <c r="B136" s="78">
        <v>21122</v>
      </c>
      <c r="C136" s="79">
        <f>(B136/B$34)</f>
        <v>0.015346108437017529</v>
      </c>
      <c r="D136" s="79"/>
      <c r="E136" s="78">
        <v>20486</v>
      </c>
      <c r="F136" s="79">
        <f>(E136/E$34)</f>
        <v>0.01477683630286239</v>
      </c>
      <c r="G136" s="79">
        <f>(E136/B136-1)</f>
        <v>-0.030110784963545134</v>
      </c>
    </row>
    <row r="137" spans="1:7" ht="11.25">
      <c r="A137" s="64" t="s">
        <v>65</v>
      </c>
      <c r="B137" s="78">
        <v>12799</v>
      </c>
      <c r="C137" s="79">
        <f>(B137/B$34)</f>
        <v>0.009299064571791844</v>
      </c>
      <c r="D137" s="79"/>
      <c r="E137" s="78">
        <v>13608</v>
      </c>
      <c r="F137" s="79">
        <f>(E137/E$34)</f>
        <v>0.009815639383449742</v>
      </c>
      <c r="G137" s="79">
        <f>(E137/B137-1)</f>
        <v>0.0632080631299321</v>
      </c>
    </row>
    <row r="138" spans="1:7" ht="11.25">
      <c r="A138" s="64" t="s">
        <v>61</v>
      </c>
      <c r="B138" s="78">
        <f>SUM(B135:B137)</f>
        <v>45425</v>
      </c>
      <c r="C138" s="79">
        <f>SUM(C135:C137)</f>
        <v>0.03300336027608755</v>
      </c>
      <c r="D138" s="79"/>
      <c r="E138" s="78">
        <f>SUM(E135:E137)</f>
        <v>45526</v>
      </c>
      <c r="F138" s="79">
        <f>SUM(F135:F137)</f>
        <v>0.032838536050186135</v>
      </c>
      <c r="G138" s="79">
        <f>(E138/B138-1)</f>
        <v>0.0022234452394056525</v>
      </c>
    </row>
    <row r="139" spans="1:7" ht="11.25">
      <c r="A139" s="76" t="s">
        <v>66</v>
      </c>
      <c r="B139" s="78"/>
      <c r="C139" s="81"/>
      <c r="D139" s="81"/>
      <c r="E139" s="78"/>
      <c r="F139" s="81"/>
      <c r="G139" s="66"/>
    </row>
    <row r="140" spans="1:7" ht="11.25">
      <c r="A140" s="77" t="s">
        <v>98</v>
      </c>
      <c r="B140" s="78">
        <v>14647</v>
      </c>
      <c r="C140" s="79">
        <f aca="true" t="shared" si="11" ref="C140:C145">(B140/B$45)</f>
        <v>0.010641721914449186</v>
      </c>
      <c r="D140" s="79"/>
      <c r="E140" s="78">
        <v>14027</v>
      </c>
      <c r="F140" s="79">
        <f aca="true" t="shared" si="12" ref="F140:F145">(E140/E$45)</f>
        <v>0.010117869902384592</v>
      </c>
      <c r="G140" s="79">
        <f aca="true" t="shared" si="13" ref="G140:G146">(E140/B140-1)</f>
        <v>-0.04232948726701713</v>
      </c>
    </row>
    <row r="141" spans="1:7" ht="11.25">
      <c r="A141" s="77" t="s">
        <v>99</v>
      </c>
      <c r="B141" s="78">
        <v>13520</v>
      </c>
      <c r="C141" s="79">
        <f t="shared" si="11"/>
        <v>0.009822904368358913</v>
      </c>
      <c r="D141" s="79"/>
      <c r="E141" s="78">
        <v>13965</v>
      </c>
      <c r="F141" s="79">
        <f t="shared" si="12"/>
        <v>0.010073148441348885</v>
      </c>
      <c r="G141" s="79">
        <f t="shared" si="13"/>
        <v>0.032914201183432024</v>
      </c>
    </row>
    <row r="142" spans="1:7" ht="11.25">
      <c r="A142" s="77" t="s">
        <v>87</v>
      </c>
      <c r="B142" s="78">
        <v>12195</v>
      </c>
      <c r="C142" s="79">
        <f t="shared" si="11"/>
        <v>0.008860230678412497</v>
      </c>
      <c r="D142" s="79"/>
      <c r="E142" s="78">
        <v>12494</v>
      </c>
      <c r="F142" s="79">
        <f t="shared" si="12"/>
        <v>0.009012095712582383</v>
      </c>
      <c r="G142" s="79">
        <f t="shared" si="13"/>
        <v>0.024518245182451714</v>
      </c>
    </row>
    <row r="143" spans="1:7" ht="11.25">
      <c r="A143" s="77" t="s">
        <v>88</v>
      </c>
      <c r="B143" s="78">
        <v>1641</v>
      </c>
      <c r="C143" s="79">
        <f t="shared" si="11"/>
        <v>0.001192262283171374</v>
      </c>
      <c r="D143" s="79"/>
      <c r="E143" s="78">
        <v>1576</v>
      </c>
      <c r="F143" s="79">
        <f t="shared" si="12"/>
        <v>0.0011367906869721334</v>
      </c>
      <c r="G143" s="79">
        <f t="shared" si="13"/>
        <v>-0.03960999390615483</v>
      </c>
    </row>
    <row r="144" spans="1:7" ht="11.25">
      <c r="A144" s="77" t="s">
        <v>89</v>
      </c>
      <c r="B144" s="78">
        <v>2078</v>
      </c>
      <c r="C144" s="79">
        <f t="shared" si="11"/>
        <v>0.001509762964308419</v>
      </c>
      <c r="D144" s="79"/>
      <c r="E144" s="78">
        <v>2092</v>
      </c>
      <c r="F144" s="79">
        <f t="shared" si="12"/>
        <v>0.001508988653011233</v>
      </c>
      <c r="G144" s="79">
        <f t="shared" si="13"/>
        <v>0.00673724735322434</v>
      </c>
    </row>
    <row r="145" spans="1:7" ht="11.25">
      <c r="A145" s="77" t="s">
        <v>90</v>
      </c>
      <c r="B145" s="78">
        <v>1344</v>
      </c>
      <c r="C145" s="79">
        <f t="shared" si="11"/>
        <v>0.0009764780673871583</v>
      </c>
      <c r="D145" s="79"/>
      <c r="E145" s="78">
        <v>1372</v>
      </c>
      <c r="F145" s="79">
        <f t="shared" si="12"/>
        <v>0.0009896426538869082</v>
      </c>
      <c r="G145" s="79">
        <f t="shared" si="13"/>
        <v>0.02083333333333326</v>
      </c>
    </row>
    <row r="146" spans="1:7" ht="11.25">
      <c r="A146" s="76" t="s">
        <v>61</v>
      </c>
      <c r="B146" s="78">
        <f>SUM(B140:B145)</f>
        <v>45425</v>
      </c>
      <c r="C146" s="79">
        <f>SUM(C145:C145)</f>
        <v>0.0009764780673871583</v>
      </c>
      <c r="D146" s="79"/>
      <c r="E146" s="78">
        <f>SUM(E140:E145)</f>
        <v>45526</v>
      </c>
      <c r="F146" s="79">
        <f>SUM(F145:F145)</f>
        <v>0.0009896426538869082</v>
      </c>
      <c r="G146" s="79">
        <f t="shared" si="13"/>
        <v>0.0022234452394056525</v>
      </c>
    </row>
    <row r="147" spans="1:7" ht="11.25">
      <c r="A147" s="76" t="s">
        <v>69</v>
      </c>
      <c r="G147" s="66"/>
    </row>
    <row r="148" spans="1:7" ht="11.25">
      <c r="A148" s="77" t="s">
        <v>79</v>
      </c>
      <c r="B148" s="64">
        <v>23148</v>
      </c>
      <c r="E148" s="64">
        <v>267</v>
      </c>
      <c r="G148" s="79">
        <f>(E148/B148-1)</f>
        <v>-0.9884655261793676</v>
      </c>
    </row>
    <row r="149" spans="1:7" ht="11.25">
      <c r="A149" s="77" t="s">
        <v>70</v>
      </c>
      <c r="B149" s="64">
        <v>15788</v>
      </c>
      <c r="C149" s="82">
        <f>+B149/B$51</f>
        <v>0.3757884464332468</v>
      </c>
      <c r="E149" s="64">
        <v>133</v>
      </c>
      <c r="F149" s="82">
        <f>+E149/E$51</f>
        <v>0.005544438886109722</v>
      </c>
      <c r="G149" s="79">
        <f>(E149/B149-1)</f>
        <v>-0.9915758804155055</v>
      </c>
    </row>
    <row r="150" spans="1:7" ht="11.25">
      <c r="A150" s="77" t="s">
        <v>71</v>
      </c>
      <c r="B150" s="64">
        <v>4762</v>
      </c>
      <c r="C150" s="82">
        <f>+B150/B$51</f>
        <v>0.1133458691357437</v>
      </c>
      <c r="E150" s="64">
        <v>72</v>
      </c>
      <c r="F150" s="82">
        <f>+E150/E$51</f>
        <v>0.0030015007503751876</v>
      </c>
      <c r="G150" s="79">
        <f>(E150/B150-1)</f>
        <v>-0.9848803023939521</v>
      </c>
    </row>
    <row r="151" spans="1:7" ht="11.25">
      <c r="A151" s="77" t="s">
        <v>72</v>
      </c>
      <c r="B151" s="64">
        <v>552</v>
      </c>
      <c r="C151" s="82">
        <f>+B151/B$51</f>
        <v>0.013138790374407922</v>
      </c>
      <c r="E151" s="64">
        <v>0</v>
      </c>
      <c r="F151" s="82">
        <f>+E151/E$51</f>
        <v>0</v>
      </c>
      <c r="G151" s="79">
        <f>IF(B151=0,0,(E151/B151-1))</f>
        <v>-1</v>
      </c>
    </row>
    <row r="152" spans="1:7" ht="12" thickBot="1">
      <c r="A152" s="83" t="s">
        <v>73</v>
      </c>
      <c r="B152" s="84">
        <f>SUM(B149:B151)</f>
        <v>21102</v>
      </c>
      <c r="C152" s="85">
        <f>SUM(C149:C151)</f>
        <v>0.5022731059433985</v>
      </c>
      <c r="D152" s="84"/>
      <c r="E152" s="84">
        <f>SUM(E149:E151)</f>
        <v>205</v>
      </c>
      <c r="F152" s="85">
        <f>SUM(F149:F151)</f>
        <v>0.008545939636484909</v>
      </c>
      <c r="G152" s="86">
        <f>(E152/B152-1)</f>
        <v>-0.9902852810160174</v>
      </c>
    </row>
    <row r="153" spans="1:7" ht="11.25">
      <c r="A153" s="81" t="str">
        <f>+A103</f>
        <v>Fuente: Superintendencia de Salud, Archivo Maestro de Beneficiarios. </v>
      </c>
      <c r="G153" s="66"/>
    </row>
    <row r="154" spans="1:7" ht="11.25">
      <c r="A154" s="77"/>
      <c r="G154" s="66"/>
    </row>
  </sheetData>
  <sheetProtection/>
  <mergeCells count="17">
    <mergeCell ref="A54:G54"/>
    <mergeCell ref="A56:G56"/>
    <mergeCell ref="A57:G57"/>
    <mergeCell ref="A2:G2"/>
    <mergeCell ref="A3:G3"/>
    <mergeCell ref="A4:G4"/>
    <mergeCell ref="B6:C6"/>
    <mergeCell ref="E6:F6"/>
    <mergeCell ref="A53:G53"/>
    <mergeCell ref="B59:C59"/>
    <mergeCell ref="E59:F59"/>
    <mergeCell ref="A105:G105"/>
    <mergeCell ref="A107:G107"/>
    <mergeCell ref="A108:G108"/>
    <mergeCell ref="B110:C110"/>
    <mergeCell ref="E110:F110"/>
    <mergeCell ref="A104:G104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B11" sqref="B11"/>
    </sheetView>
  </sheetViews>
  <sheetFormatPr defaultColWidth="19.8984375" defaultRowHeight="15"/>
  <cols>
    <col min="1" max="1" width="30" style="64" customWidth="1"/>
    <col min="2" max="3" width="9.59765625" style="64" customWidth="1"/>
    <col min="4" max="4" width="2" style="64" customWidth="1"/>
    <col min="5" max="6" width="9.59765625" style="64" customWidth="1"/>
    <col min="7" max="7" width="9.59765625" style="88" customWidth="1"/>
    <col min="8" max="8" width="18.59765625" style="64" customWidth="1"/>
    <col min="9" max="10" width="19.8984375" style="64" customWidth="1"/>
    <col min="11" max="11" width="11" style="64" customWidth="1"/>
    <col min="12" max="16384" width="19.8984375" style="64" customWidth="1"/>
  </cols>
  <sheetData>
    <row r="2" spans="1:11" ht="13.5">
      <c r="A2" s="100" t="s">
        <v>91</v>
      </c>
      <c r="B2" s="100"/>
      <c r="C2" s="100"/>
      <c r="D2" s="100"/>
      <c r="E2" s="100"/>
      <c r="F2" s="100"/>
      <c r="G2" s="100"/>
      <c r="K2" s="65"/>
    </row>
    <row r="3" spans="1:11" ht="13.5">
      <c r="A3" s="100" t="s">
        <v>36</v>
      </c>
      <c r="B3" s="100"/>
      <c r="C3" s="100"/>
      <c r="D3" s="100"/>
      <c r="E3" s="100"/>
      <c r="F3" s="100"/>
      <c r="G3" s="100"/>
      <c r="K3" s="65"/>
    </row>
    <row r="4" spans="1:7" ht="13.5">
      <c r="A4" s="100" t="s">
        <v>162</v>
      </c>
      <c r="B4" s="100"/>
      <c r="C4" s="100"/>
      <c r="D4" s="100"/>
      <c r="E4" s="100"/>
      <c r="F4" s="100"/>
      <c r="G4" s="100"/>
    </row>
    <row r="5" ht="12" thickBot="1">
      <c r="G5" s="66"/>
    </row>
    <row r="6" spans="1:7" ht="11.25">
      <c r="A6" s="67"/>
      <c r="B6" s="102" t="s">
        <v>145</v>
      </c>
      <c r="C6" s="98"/>
      <c r="D6" s="68"/>
      <c r="E6" s="102" t="s">
        <v>149</v>
      </c>
      <c r="F6" s="98"/>
      <c r="G6" s="69"/>
    </row>
    <row r="7" spans="1:7" ht="11.25">
      <c r="A7" s="70"/>
      <c r="B7" s="71"/>
      <c r="C7" s="71" t="s">
        <v>37</v>
      </c>
      <c r="D7" s="71"/>
      <c r="E7" s="71"/>
      <c r="F7" s="71" t="s">
        <v>37</v>
      </c>
      <c r="G7" s="72" t="s">
        <v>38</v>
      </c>
    </row>
    <row r="8" spans="1:7" ht="11.25">
      <c r="A8" s="73"/>
      <c r="B8" s="74" t="s">
        <v>39</v>
      </c>
      <c r="C8" s="74" t="s">
        <v>40</v>
      </c>
      <c r="D8" s="74"/>
      <c r="E8" s="74" t="s">
        <v>39</v>
      </c>
      <c r="F8" s="74" t="s">
        <v>40</v>
      </c>
      <c r="G8" s="75" t="s">
        <v>92</v>
      </c>
    </row>
    <row r="9" spans="1:7" ht="11.25">
      <c r="A9" s="76" t="s">
        <v>42</v>
      </c>
      <c r="G9" s="66"/>
    </row>
    <row r="10" spans="1:9" ht="11.25">
      <c r="A10" s="77" t="s">
        <v>43</v>
      </c>
      <c r="B10" s="78">
        <f>+B63+B114</f>
        <v>1384638</v>
      </c>
      <c r="C10" s="79">
        <f>(B10/B$12)</f>
        <v>0.5006278465964495</v>
      </c>
      <c r="D10" s="79"/>
      <c r="E10" s="78">
        <f>+E63+E114</f>
        <v>1386359</v>
      </c>
      <c r="F10" s="79">
        <f>(E10/E$12)</f>
        <v>0.5009798377115559</v>
      </c>
      <c r="G10" s="79">
        <f>(E10/B10-1)</f>
        <v>0.0012429241433500327</v>
      </c>
      <c r="H10" s="80"/>
      <c r="I10" s="80"/>
    </row>
    <row r="11" spans="1:9" ht="11.25">
      <c r="A11" s="77" t="s">
        <v>44</v>
      </c>
      <c r="B11" s="78">
        <f>+B64+B115</f>
        <v>1381165</v>
      </c>
      <c r="C11" s="79">
        <f>(B11/B$12)</f>
        <v>0.49937215340355046</v>
      </c>
      <c r="D11" s="79"/>
      <c r="E11" s="78">
        <f>+E64+E115</f>
        <v>1380936</v>
      </c>
      <c r="F11" s="79">
        <f>(E11/E$12)</f>
        <v>0.49902016228844415</v>
      </c>
      <c r="G11" s="79">
        <f>(E11/B11-1)</f>
        <v>-0.00016580205840721618</v>
      </c>
      <c r="H11" s="80"/>
      <c r="I11" s="80"/>
    </row>
    <row r="12" spans="1:9" ht="11.25">
      <c r="A12" s="77" t="s">
        <v>45</v>
      </c>
      <c r="B12" s="78">
        <f>SUM(B10:B11)</f>
        <v>2765803</v>
      </c>
      <c r="C12" s="79">
        <f>SUM(C10:C11)</f>
        <v>1</v>
      </c>
      <c r="D12" s="79"/>
      <c r="E12" s="78">
        <f>SUM(E10:E11)</f>
        <v>2767295</v>
      </c>
      <c r="F12" s="79">
        <f>SUM(F10:F11)</f>
        <v>1</v>
      </c>
      <c r="G12" s="79">
        <f>(E12/B12-1)</f>
        <v>0.0005394455064224868</v>
      </c>
      <c r="H12" s="80"/>
      <c r="I12" s="80"/>
    </row>
    <row r="13" spans="1:7" ht="11.25">
      <c r="A13" s="76" t="s">
        <v>46</v>
      </c>
      <c r="B13" s="78"/>
      <c r="C13" s="81"/>
      <c r="D13" s="81"/>
      <c r="E13" s="78"/>
      <c r="F13" s="81"/>
      <c r="G13" s="66"/>
    </row>
    <row r="14" spans="1:9" ht="11.25">
      <c r="A14" s="77" t="s">
        <v>47</v>
      </c>
      <c r="B14" s="78">
        <f>+B67+B118</f>
        <v>1582159</v>
      </c>
      <c r="C14" s="79">
        <f>(B14/B$19)</f>
        <v>0.5720432727855166</v>
      </c>
      <c r="D14" s="79"/>
      <c r="E14" s="78">
        <f>+E67+E118</f>
        <v>1582511</v>
      </c>
      <c r="F14" s="79">
        <f>(E14/E$19)</f>
        <v>0.5718620530156705</v>
      </c>
      <c r="G14" s="79">
        <f aca="true" t="shared" si="0" ref="G14:G19">(E14/B14-1)</f>
        <v>0.00022248079997022607</v>
      </c>
      <c r="H14" s="80"/>
      <c r="I14" s="80"/>
    </row>
    <row r="15" spans="1:9" ht="11.25">
      <c r="A15" s="77" t="s">
        <v>49</v>
      </c>
      <c r="B15" s="78">
        <f>+B69+B119</f>
        <v>201247</v>
      </c>
      <c r="C15" s="79">
        <f>(B15/B$19)</f>
        <v>0.07276259372052167</v>
      </c>
      <c r="D15" s="79"/>
      <c r="E15" s="78">
        <f>+E69+E119</f>
        <v>201514</v>
      </c>
      <c r="F15" s="79">
        <f>(E15/E$19)</f>
        <v>0.07281984754064891</v>
      </c>
      <c r="G15" s="79">
        <f>(E15/B15-1)</f>
        <v>0.0013267278518438452</v>
      </c>
      <c r="H15" s="80"/>
      <c r="I15" s="80"/>
    </row>
    <row r="16" spans="1:9" ht="11.25">
      <c r="A16" s="77" t="s">
        <v>48</v>
      </c>
      <c r="B16" s="78">
        <f>+B68+B120</f>
        <v>192532</v>
      </c>
      <c r="C16" s="79">
        <f>(B16/B$19)</f>
        <v>0.06961161008213528</v>
      </c>
      <c r="D16" s="79"/>
      <c r="E16" s="78">
        <f>+E68+E120</f>
        <v>192908</v>
      </c>
      <c r="F16" s="79">
        <f>(E16/E$19)</f>
        <v>0.0697099514146486</v>
      </c>
      <c r="G16" s="79">
        <f t="shared" si="0"/>
        <v>0.0019529221116489914</v>
      </c>
      <c r="H16" s="80"/>
      <c r="I16" s="80"/>
    </row>
    <row r="17" spans="1:9" ht="11.25">
      <c r="A17" s="77" t="s">
        <v>76</v>
      </c>
      <c r="B17" s="78">
        <f>+B70+B121</f>
        <v>169692</v>
      </c>
      <c r="C17" s="79">
        <f>(B17/B$19)</f>
        <v>0.061353610506605136</v>
      </c>
      <c r="D17" s="79"/>
      <c r="E17" s="78">
        <f>+E70+E121</f>
        <v>169510</v>
      </c>
      <c r="F17" s="79">
        <f>(E17/E$19)</f>
        <v>0.061254763225460244</v>
      </c>
      <c r="G17" s="79">
        <f t="shared" si="0"/>
        <v>-0.0010725314098484207</v>
      </c>
      <c r="H17" s="80"/>
      <c r="I17" s="80"/>
    </row>
    <row r="18" spans="1:9" ht="11.25">
      <c r="A18" s="77" t="s">
        <v>50</v>
      </c>
      <c r="B18" s="78">
        <f>B12-B14-B16-B15-B17</f>
        <v>620173</v>
      </c>
      <c r="C18" s="79">
        <f>(B18/B$19)</f>
        <v>0.22422891290522137</v>
      </c>
      <c r="D18" s="79"/>
      <c r="E18" s="78">
        <f>E12-E14-E16-E15-E17</f>
        <v>620852</v>
      </c>
      <c r="F18" s="79">
        <f>(E18/E$19)</f>
        <v>0.22435338480357173</v>
      </c>
      <c r="G18" s="79">
        <f t="shared" si="0"/>
        <v>0.0010948557902392686</v>
      </c>
      <c r="H18" s="80"/>
      <c r="I18" s="80"/>
    </row>
    <row r="19" spans="1:7" ht="11.25">
      <c r="A19" s="77" t="s">
        <v>51</v>
      </c>
      <c r="B19" s="78">
        <f>SUM(B14:B18)</f>
        <v>2765803</v>
      </c>
      <c r="C19" s="79">
        <f>SUM(C14:C18)</f>
        <v>1</v>
      </c>
      <c r="D19" s="79"/>
      <c r="E19" s="78">
        <f>SUM(E14:E18)</f>
        <v>2767295</v>
      </c>
      <c r="F19" s="79">
        <f>SUM(F14:F18)</f>
        <v>0.9999999999999999</v>
      </c>
      <c r="G19" s="79">
        <f t="shared" si="0"/>
        <v>0.0005394455064224868</v>
      </c>
    </row>
    <row r="20" spans="1:7" ht="11.25">
      <c r="A20" s="76" t="s">
        <v>52</v>
      </c>
      <c r="B20" s="78"/>
      <c r="C20" s="81"/>
      <c r="D20" s="81"/>
      <c r="E20" s="78"/>
      <c r="F20" s="81"/>
      <c r="G20" s="66"/>
    </row>
    <row r="21" spans="1:9" ht="11.25">
      <c r="A21" s="77" t="s">
        <v>53</v>
      </c>
      <c r="B21" s="78">
        <f>+B74+B125</f>
        <v>1172561</v>
      </c>
      <c r="C21" s="79">
        <f>(B21/B$25)</f>
        <v>0.8468357794600466</v>
      </c>
      <c r="D21" s="79"/>
      <c r="E21" s="78">
        <f>E74+E125</f>
        <v>1173572</v>
      </c>
      <c r="F21" s="79">
        <f>(E21/E$25)</f>
        <v>0.8465137817837948</v>
      </c>
      <c r="G21" s="79">
        <f>(E21/B21-1)</f>
        <v>0.0008622152706767583</v>
      </c>
      <c r="H21" s="80"/>
      <c r="I21" s="80"/>
    </row>
    <row r="22" spans="1:9" ht="11.25">
      <c r="A22" s="77" t="s">
        <v>54</v>
      </c>
      <c r="B22" s="78">
        <f>+B75+B126</f>
        <v>48368</v>
      </c>
      <c r="C22" s="79">
        <f>(B22/B$25)</f>
        <v>0.034931873890504235</v>
      </c>
      <c r="D22" s="79"/>
      <c r="E22" s="78">
        <f>E75+E126</f>
        <v>47744</v>
      </c>
      <c r="F22" s="79">
        <f>(E22/E$25)</f>
        <v>0.03443841025304412</v>
      </c>
      <c r="G22" s="79">
        <f>(E22/B22-1)</f>
        <v>-0.012901091630830308</v>
      </c>
      <c r="H22" s="80"/>
      <c r="I22" s="80"/>
    </row>
    <row r="23" spans="1:9" ht="11.25">
      <c r="A23" s="77" t="s">
        <v>55</v>
      </c>
      <c r="B23" s="78">
        <f>B76+B127</f>
        <v>92161</v>
      </c>
      <c r="C23" s="79">
        <f>(B23/B$25)</f>
        <v>0.0665596350815159</v>
      </c>
      <c r="D23" s="79"/>
      <c r="E23" s="78">
        <f>E76+E127</f>
        <v>92214</v>
      </c>
      <c r="F23" s="79">
        <f>(E23/E$25)</f>
        <v>0.06651523883784792</v>
      </c>
      <c r="G23" s="79">
        <f>(E23/B23-1)</f>
        <v>0.0005750805655320157</v>
      </c>
      <c r="H23" s="80"/>
      <c r="I23" s="80"/>
    </row>
    <row r="24" spans="1:9" ht="11.25">
      <c r="A24" s="77" t="s">
        <v>56</v>
      </c>
      <c r="B24" s="78">
        <f>B77+B128</f>
        <v>71548</v>
      </c>
      <c r="C24" s="79">
        <f>(B24/B$25)</f>
        <v>0.05167271156793328</v>
      </c>
      <c r="D24" s="79"/>
      <c r="E24" s="78">
        <f>E77+E128</f>
        <v>72829</v>
      </c>
      <c r="F24" s="79">
        <f>(E24/E$25)</f>
        <v>0.05253256912531314</v>
      </c>
      <c r="G24" s="79">
        <f>(E24/B24-1)</f>
        <v>0.017904064404316022</v>
      </c>
      <c r="H24" s="78"/>
      <c r="I24" s="80"/>
    </row>
    <row r="25" spans="1:9" ht="11.25">
      <c r="A25" s="77" t="s">
        <v>57</v>
      </c>
      <c r="B25" s="78">
        <f>SUM(B21:B24)</f>
        <v>1384638</v>
      </c>
      <c r="C25" s="79">
        <f>SUM(C21:C24)</f>
        <v>1</v>
      </c>
      <c r="D25" s="79"/>
      <c r="E25" s="78">
        <f>SUM(E21:E24)</f>
        <v>1386359</v>
      </c>
      <c r="F25" s="79">
        <f>SUM(F21:F24)</f>
        <v>1</v>
      </c>
      <c r="G25" s="79">
        <f>(E25/B25-1)</f>
        <v>0.0012429241433500327</v>
      </c>
      <c r="H25" s="80"/>
      <c r="I25" s="80"/>
    </row>
    <row r="26" spans="1:7" ht="11.25">
      <c r="A26" s="76" t="s">
        <v>58</v>
      </c>
      <c r="B26" s="78"/>
      <c r="C26" s="81"/>
      <c r="D26" s="81"/>
      <c r="E26" s="78"/>
      <c r="F26" s="81"/>
      <c r="G26" s="66"/>
    </row>
    <row r="27" spans="1:9" ht="11.25">
      <c r="A27" s="64" t="s">
        <v>59</v>
      </c>
      <c r="B27" s="78">
        <f>+B80+B131</f>
        <v>898342</v>
      </c>
      <c r="C27" s="79">
        <f>(B27/B$29)</f>
        <v>0.6487919586202314</v>
      </c>
      <c r="D27" s="79"/>
      <c r="E27" s="78">
        <f>+E80+E131</f>
        <v>898863</v>
      </c>
      <c r="F27" s="79">
        <f>(E27/E$29)</f>
        <v>0.6483623650151223</v>
      </c>
      <c r="G27" s="79">
        <f>(E27/B27-1)</f>
        <v>0.0005799572991131985</v>
      </c>
      <c r="H27" s="80"/>
      <c r="I27" s="80"/>
    </row>
    <row r="28" spans="1:9" ht="11.25">
      <c r="A28" s="64" t="s">
        <v>60</v>
      </c>
      <c r="B28" s="78">
        <f>+B81+B132</f>
        <v>486296</v>
      </c>
      <c r="C28" s="79">
        <f>(B28/B$29)</f>
        <v>0.3512080413797686</v>
      </c>
      <c r="D28" s="79"/>
      <c r="E28" s="78">
        <f>+E81+E132</f>
        <v>487496</v>
      </c>
      <c r="F28" s="79">
        <f>(E28/E$29)</f>
        <v>0.35163763498487766</v>
      </c>
      <c r="G28" s="79">
        <f>(E28/B28-1)</f>
        <v>0.002467632882030779</v>
      </c>
      <c r="H28" s="80"/>
      <c r="I28" s="80"/>
    </row>
    <row r="29" spans="1:9" ht="11.25">
      <c r="A29" s="64" t="s">
        <v>61</v>
      </c>
      <c r="B29" s="78">
        <f>SUM(B27:B28)</f>
        <v>1384638</v>
      </c>
      <c r="C29" s="79">
        <f>SUM(C27:C28)</f>
        <v>1</v>
      </c>
      <c r="D29" s="79"/>
      <c r="E29" s="78">
        <f>SUM(E27:E28)</f>
        <v>1386359</v>
      </c>
      <c r="F29" s="79">
        <f>SUM(F27:F28)</f>
        <v>1</v>
      </c>
      <c r="G29" s="79">
        <f>(E29/B29-1)</f>
        <v>0.0012429241433500327</v>
      </c>
      <c r="H29" s="80"/>
      <c r="I29" s="80"/>
    </row>
    <row r="30" spans="1:9" ht="11.25">
      <c r="A30" s="76" t="s">
        <v>62</v>
      </c>
      <c r="B30" s="78"/>
      <c r="C30" s="66"/>
      <c r="D30" s="66"/>
      <c r="E30" s="78"/>
      <c r="F30" s="66"/>
      <c r="G30" s="66"/>
      <c r="H30" s="80"/>
      <c r="I30" s="80"/>
    </row>
    <row r="31" spans="1:9" ht="11.25">
      <c r="A31" s="64" t="s">
        <v>63</v>
      </c>
      <c r="B31" s="78">
        <f>+B84+B135</f>
        <v>690347</v>
      </c>
      <c r="C31" s="79">
        <f>(B31/B$34)</f>
        <v>0.4985758010396941</v>
      </c>
      <c r="D31" s="79"/>
      <c r="E31" s="78">
        <f>+E84+E135</f>
        <v>691031</v>
      </c>
      <c r="F31" s="79">
        <f>(E31/E$34)</f>
        <v>0.49845025711233526</v>
      </c>
      <c r="G31" s="79">
        <f>(E31/B31-1)</f>
        <v>0.0009908060728880397</v>
      </c>
      <c r="H31" s="80"/>
      <c r="I31" s="80"/>
    </row>
    <row r="32" spans="1:9" ht="11.25">
      <c r="A32" s="64" t="s">
        <v>64</v>
      </c>
      <c r="B32" s="78">
        <f>+B85+B136</f>
        <v>549201</v>
      </c>
      <c r="C32" s="79">
        <f>(B32/B$34)</f>
        <v>0.39663868823475884</v>
      </c>
      <c r="D32" s="79"/>
      <c r="E32" s="78">
        <f>+E85+E136</f>
        <v>549531</v>
      </c>
      <c r="F32" s="79">
        <f>(E32/E$34)</f>
        <v>0.39638434200665196</v>
      </c>
      <c r="G32" s="79">
        <f>(E32/B32-1)</f>
        <v>0.0006008729044557626</v>
      </c>
      <c r="H32" s="80"/>
      <c r="I32" s="80"/>
    </row>
    <row r="33" spans="1:9" ht="11.25">
      <c r="A33" s="64" t="s">
        <v>65</v>
      </c>
      <c r="B33" s="78">
        <f>+B86+B137</f>
        <v>145090</v>
      </c>
      <c r="C33" s="79">
        <f>(B33/B$34)</f>
        <v>0.10478551072554704</v>
      </c>
      <c r="D33" s="79"/>
      <c r="E33" s="78">
        <f>+E86+E137</f>
        <v>145797</v>
      </c>
      <c r="F33" s="79">
        <f>(E33/E$34)</f>
        <v>0.10516540088101278</v>
      </c>
      <c r="G33" s="79">
        <f>(E33/B33-1)</f>
        <v>0.004872837549107389</v>
      </c>
      <c r="H33" s="80"/>
      <c r="I33" s="80"/>
    </row>
    <row r="34" spans="1:9" ht="11.25">
      <c r="A34" s="64" t="s">
        <v>61</v>
      </c>
      <c r="B34" s="78">
        <f>SUM(B31:B33)</f>
        <v>1384638</v>
      </c>
      <c r="C34" s="79">
        <f>SUM(C31:C33)</f>
        <v>1</v>
      </c>
      <c r="D34" s="79"/>
      <c r="E34" s="78">
        <f>SUM(E31:E33)</f>
        <v>1386359</v>
      </c>
      <c r="F34" s="79">
        <f>SUM(F31:F33)</f>
        <v>1</v>
      </c>
      <c r="G34" s="79">
        <f>(E34/B34-1)</f>
        <v>0.0012429241433500327</v>
      </c>
      <c r="H34" s="80"/>
      <c r="I34" s="80"/>
    </row>
    <row r="35" spans="1:7" ht="11.25">
      <c r="A35" s="76" t="s">
        <v>66</v>
      </c>
      <c r="B35" s="78"/>
      <c r="C35" s="81"/>
      <c r="D35" s="81"/>
      <c r="E35" s="78"/>
      <c r="F35" s="81"/>
      <c r="G35" s="66"/>
    </row>
    <row r="36" spans="1:9" ht="11.25">
      <c r="A36" s="77" t="str">
        <f>+'Variacion anual agosto'!A36</f>
        <v>      Consalud S.A.</v>
      </c>
      <c r="B36" s="78">
        <f aca="true" t="shared" si="1" ref="B36:B41">+B89</f>
        <v>306909</v>
      </c>
      <c r="C36" s="79">
        <f aca="true" t="shared" si="2" ref="C36:C42">(B36/B$45)</f>
        <v>0.22165287966963207</v>
      </c>
      <c r="D36" s="79"/>
      <c r="E36" s="78">
        <f>+'Variacion anual agosto'!E36</f>
        <v>306201</v>
      </c>
      <c r="F36" s="79">
        <f aca="true" t="shared" si="3" ref="F36:F42">(E36/E$45)</f>
        <v>0.2208670337192603</v>
      </c>
      <c r="G36" s="79">
        <f aca="true" t="shared" si="4" ref="G36:G45">(E36/B36-1)</f>
        <v>-0.002306872721230091</v>
      </c>
      <c r="H36" s="80"/>
      <c r="I36" s="80"/>
    </row>
    <row r="37" spans="1:9" ht="11.25">
      <c r="A37" s="77" t="str">
        <f>+'Variacion anual agosto'!A37</f>
        <v>      Isapre Banmédica S.A.</v>
      </c>
      <c r="B37" s="78">
        <f t="shared" si="1"/>
        <v>293812</v>
      </c>
      <c r="C37" s="79">
        <f t="shared" si="2"/>
        <v>0.2121940897187568</v>
      </c>
      <c r="D37" s="79"/>
      <c r="E37" s="78">
        <f>+'Variacion anual agosto'!E37</f>
        <v>294366</v>
      </c>
      <c r="F37" s="79">
        <f t="shared" si="3"/>
        <v>0.2123302838586542</v>
      </c>
      <c r="G37" s="79">
        <f t="shared" si="4"/>
        <v>0.001885559473404852</v>
      </c>
      <c r="H37" s="80"/>
      <c r="I37" s="80"/>
    </row>
    <row r="38" spans="1:9" ht="11.25">
      <c r="A38" s="77" t="str">
        <f>+'Variacion anual agosto'!A38</f>
        <v>      Cruz Blanca S.A.</v>
      </c>
      <c r="B38" s="78">
        <f t="shared" si="1"/>
        <v>272347</v>
      </c>
      <c r="C38" s="79">
        <f t="shared" si="2"/>
        <v>0.19669184292212116</v>
      </c>
      <c r="D38" s="79"/>
      <c r="E38" s="78">
        <f>+'Variacion anual agosto'!E38</f>
        <v>271054</v>
      </c>
      <c r="F38" s="79">
        <f t="shared" si="3"/>
        <v>0.19551501450922884</v>
      </c>
      <c r="G38" s="79">
        <f t="shared" si="4"/>
        <v>-0.004747619764491673</v>
      </c>
      <c r="H38" s="80"/>
      <c r="I38" s="80"/>
    </row>
    <row r="39" spans="1:9" ht="11.25">
      <c r="A39" s="77" t="str">
        <f>+'Variacion anual agosto'!A39</f>
        <v>      Colmena Golden Cross</v>
      </c>
      <c r="B39" s="78">
        <f t="shared" si="1"/>
        <v>217546</v>
      </c>
      <c r="C39" s="79">
        <f t="shared" si="2"/>
        <v>0.157113989360396</v>
      </c>
      <c r="D39" s="79"/>
      <c r="E39" s="78">
        <f>+'Variacion anual agosto'!E39</f>
        <v>219490</v>
      </c>
      <c r="F39" s="79">
        <f t="shared" si="3"/>
        <v>0.1583211852052751</v>
      </c>
      <c r="G39" s="79">
        <f t="shared" si="4"/>
        <v>0.008936041113143833</v>
      </c>
      <c r="H39" s="80"/>
      <c r="I39" s="80"/>
    </row>
    <row r="40" spans="1:9" ht="11.25">
      <c r="A40" s="77" t="str">
        <f>+'Variacion anual agosto'!A40</f>
        <v>      Masvida S.A.</v>
      </c>
      <c r="B40" s="78">
        <f t="shared" si="1"/>
        <v>167680</v>
      </c>
      <c r="C40" s="79">
        <f t="shared" si="2"/>
        <v>0.12110024425156611</v>
      </c>
      <c r="D40" s="79"/>
      <c r="E40" s="78">
        <f>+'Variacion anual agosto'!E40</f>
        <v>168955</v>
      </c>
      <c r="F40" s="79">
        <f t="shared" si="3"/>
        <v>0.12186958789173656</v>
      </c>
      <c r="G40" s="79">
        <f t="shared" si="4"/>
        <v>0.007603769083969425</v>
      </c>
      <c r="H40" s="80"/>
      <c r="I40" s="80"/>
    </row>
    <row r="41" spans="1:9" ht="11.25">
      <c r="A41" s="77" t="str">
        <f>+'Variacion anual agosto'!A41</f>
        <v>      Vida Tres S.A.</v>
      </c>
      <c r="B41" s="78">
        <f t="shared" si="1"/>
        <v>69338</v>
      </c>
      <c r="C41" s="79">
        <f t="shared" si="2"/>
        <v>0.050076626526211185</v>
      </c>
      <c r="D41" s="79"/>
      <c r="E41" s="78">
        <f>+'Variacion anual agosto'!E41</f>
        <v>69227</v>
      </c>
      <c r="F41" s="79">
        <f t="shared" si="3"/>
        <v>0.04993439650191617</v>
      </c>
      <c r="G41" s="79">
        <f>(E41/B41-1)</f>
        <v>-0.0016008537886873508</v>
      </c>
      <c r="H41" s="77"/>
      <c r="I41" s="80"/>
    </row>
    <row r="42" spans="1:9" ht="11.25">
      <c r="A42" s="77" t="str">
        <f>+'Variacion anual agosto'!A42</f>
        <v>      Fusat Ltda.</v>
      </c>
      <c r="B42" s="78">
        <f>+B140</f>
        <v>14029</v>
      </c>
      <c r="C42" s="79">
        <f t="shared" si="2"/>
        <v>0.010131890068017778</v>
      </c>
      <c r="D42" s="79"/>
      <c r="E42" s="78">
        <f>+'Variacion anual agosto'!E42</f>
        <v>14027</v>
      </c>
      <c r="F42" s="79">
        <f t="shared" si="3"/>
        <v>0.010117869902384592</v>
      </c>
      <c r="G42" s="79">
        <f>(E42/B42-1)</f>
        <v>-0.00014256183619643092</v>
      </c>
      <c r="H42" s="80"/>
      <c r="I42" s="80"/>
    </row>
    <row r="43" spans="1:9" ht="11.25">
      <c r="A43" s="77" t="s">
        <v>67</v>
      </c>
      <c r="B43" s="78">
        <f>SUM(B36:B42)</f>
        <v>1341661</v>
      </c>
      <c r="C43" s="79">
        <f>SUM(C36:C42)</f>
        <v>0.968961562516701</v>
      </c>
      <c r="D43" s="79"/>
      <c r="E43" s="78">
        <f>SUM(E36:E42)</f>
        <v>1343320</v>
      </c>
      <c r="F43" s="79">
        <f>SUM(F36:F42)</f>
        <v>0.9689553715884559</v>
      </c>
      <c r="G43" s="79">
        <f t="shared" si="4"/>
        <v>0.0012365269617287122</v>
      </c>
      <c r="H43" s="80"/>
      <c r="I43" s="80"/>
    </row>
    <row r="44" spans="1:9" ht="11.25">
      <c r="A44" s="77" t="s">
        <v>68</v>
      </c>
      <c r="B44" s="78">
        <f>B45-B43</f>
        <v>42977</v>
      </c>
      <c r="C44" s="79">
        <f>(B44/B$45)</f>
        <v>0.031038437483298886</v>
      </c>
      <c r="D44" s="79"/>
      <c r="E44" s="78">
        <f>E45-E43</f>
        <v>43039</v>
      </c>
      <c r="F44" s="79">
        <f>(E44/E$45)</f>
        <v>0.031044628411544196</v>
      </c>
      <c r="G44" s="79">
        <f t="shared" si="4"/>
        <v>0.0014426321055447389</v>
      </c>
      <c r="H44" s="80"/>
      <c r="I44" s="80"/>
    </row>
    <row r="45" spans="1:9" ht="11.25">
      <c r="A45" s="76" t="s">
        <v>61</v>
      </c>
      <c r="B45" s="78">
        <f>+B10</f>
        <v>1384638</v>
      </c>
      <c r="C45" s="79">
        <f>SUM(C43:C44)</f>
        <v>0.9999999999999999</v>
      </c>
      <c r="D45" s="79"/>
      <c r="E45" s="78">
        <f>+E10</f>
        <v>1386359</v>
      </c>
      <c r="F45" s="79">
        <f>SUM(F43:F44)</f>
        <v>1</v>
      </c>
      <c r="G45" s="79">
        <f t="shared" si="4"/>
        <v>0.0012429241433500327</v>
      </c>
      <c r="H45" s="80"/>
      <c r="I45" s="80"/>
    </row>
    <row r="46" spans="1:7" ht="11.25">
      <c r="A46" s="76" t="s">
        <v>69</v>
      </c>
      <c r="G46" s="66"/>
    </row>
    <row r="47" spans="1:7" ht="11.25">
      <c r="A47" s="77" t="s">
        <v>79</v>
      </c>
      <c r="B47" s="64">
        <f>+B98+B148</f>
        <v>25001</v>
      </c>
      <c r="E47" s="64">
        <f>+E98+E148</f>
        <v>24555</v>
      </c>
      <c r="G47" s="79">
        <f>(E47/B47-1)</f>
        <v>-0.017839286428542822</v>
      </c>
    </row>
    <row r="48" spans="1:7" ht="11.25">
      <c r="A48" s="77" t="s">
        <v>70</v>
      </c>
      <c r="B48" s="64">
        <f>+B99+B149</f>
        <v>15581</v>
      </c>
      <c r="C48" s="82">
        <f>+B48/B$51</f>
        <v>0.638120981283532</v>
      </c>
      <c r="E48" s="64">
        <f>+E99+E149</f>
        <v>15752</v>
      </c>
      <c r="F48" s="82">
        <f>+E48/E$51</f>
        <v>0.656661664165416</v>
      </c>
      <c r="G48" s="79">
        <f>(E48/B48-1)</f>
        <v>0.010974905333418938</v>
      </c>
    </row>
    <row r="49" spans="1:7" ht="11.25">
      <c r="A49" s="77" t="s">
        <v>71</v>
      </c>
      <c r="B49" s="64">
        <f>+B100+B150</f>
        <v>8094</v>
      </c>
      <c r="C49" s="82">
        <f>+B49/B$51</f>
        <v>0.3314903550804767</v>
      </c>
      <c r="E49" s="64">
        <f>+E100+E150</f>
        <v>7468</v>
      </c>
      <c r="F49" s="82">
        <f>+E49/E$51</f>
        <v>0.31132232783058195</v>
      </c>
      <c r="G49" s="79">
        <f>(E49/B49-1)</f>
        <v>-0.07734124042500623</v>
      </c>
    </row>
    <row r="50" spans="1:7" ht="11.25">
      <c r="A50" s="77" t="s">
        <v>72</v>
      </c>
      <c r="B50" s="64">
        <f>+B101+B151</f>
        <v>742</v>
      </c>
      <c r="C50" s="82">
        <f>+B50/B$51</f>
        <v>0.03038866363599132</v>
      </c>
      <c r="E50" s="64">
        <f>+E101+E151</f>
        <v>768</v>
      </c>
      <c r="F50" s="82">
        <f>+E50/E$51</f>
        <v>0.032016008004002</v>
      </c>
      <c r="G50" s="79">
        <f>(E50/B50-1)</f>
        <v>0.03504043126684642</v>
      </c>
    </row>
    <row r="51" spans="1:7" ht="12" thickBot="1">
      <c r="A51" s="83" t="s">
        <v>73</v>
      </c>
      <c r="B51" s="84">
        <f>SUM(B48:B50)</f>
        <v>24417</v>
      </c>
      <c r="C51" s="85">
        <f>SUM(C48:C50)</f>
        <v>1</v>
      </c>
      <c r="D51" s="84"/>
      <c r="E51" s="84">
        <f>SUM(E48:E50)</f>
        <v>23988</v>
      </c>
      <c r="F51" s="85">
        <f>SUM(F48:F50)</f>
        <v>1</v>
      </c>
      <c r="G51" s="86">
        <f>(E51/B51-1)</f>
        <v>-0.01756972601056639</v>
      </c>
    </row>
    <row r="52" spans="1:7" ht="11.25">
      <c r="A52" s="81" t="str">
        <f>+'Variacion anual agosto'!A52</f>
        <v>Fuente: Superintendencia de Salud, Archivo Maestro de Beneficiarios. </v>
      </c>
      <c r="G52" s="66"/>
    </row>
    <row r="53" spans="1:7" ht="11.25">
      <c r="A53" s="101"/>
      <c r="B53" s="101"/>
      <c r="C53" s="101"/>
      <c r="D53" s="101"/>
      <c r="E53" s="101"/>
      <c r="F53" s="101"/>
      <c r="G53" s="101"/>
    </row>
    <row r="54" spans="1:7" ht="22.5" customHeight="1">
      <c r="A54" s="99">
        <f>IF(+'Variacion anual agosto'!A54=0,"",'Variacion anual agosto'!A54)</f>
      </c>
      <c r="B54" s="99"/>
      <c r="C54" s="99"/>
      <c r="D54" s="99"/>
      <c r="E54" s="99"/>
      <c r="F54" s="99"/>
      <c r="G54" s="99"/>
    </row>
    <row r="55" ht="11.25">
      <c r="G55" s="66"/>
    </row>
    <row r="56" spans="1:7" ht="13.5">
      <c r="A56" s="100" t="s">
        <v>85</v>
      </c>
      <c r="B56" s="100"/>
      <c r="C56" s="100"/>
      <c r="D56" s="100"/>
      <c r="E56" s="100"/>
      <c r="F56" s="100"/>
      <c r="G56" s="100"/>
    </row>
    <row r="57" spans="1:7" ht="13.5">
      <c r="A57" s="100" t="str">
        <f>+A4</f>
        <v>JULIO 2009 - AGOSTO 2009</v>
      </c>
      <c r="B57" s="100"/>
      <c r="C57" s="100"/>
      <c r="D57" s="100"/>
      <c r="E57" s="100"/>
      <c r="F57" s="100"/>
      <c r="G57" s="100"/>
    </row>
    <row r="58" ht="12" thickBot="1">
      <c r="G58" s="66"/>
    </row>
    <row r="59" spans="1:7" ht="11.25">
      <c r="A59" s="67"/>
      <c r="B59" s="98" t="str">
        <f>+B6</f>
        <v>JULIO</v>
      </c>
      <c r="C59" s="98"/>
      <c r="D59" s="68"/>
      <c r="E59" s="98" t="str">
        <f>+E6</f>
        <v>AGOSTO</v>
      </c>
      <c r="F59" s="98"/>
      <c r="G59" s="69"/>
    </row>
    <row r="60" spans="1:7" ht="11.25">
      <c r="A60" s="70"/>
      <c r="B60" s="71"/>
      <c r="C60" s="71" t="s">
        <v>37</v>
      </c>
      <c r="D60" s="71"/>
      <c r="E60" s="71"/>
      <c r="F60" s="71" t="s">
        <v>37</v>
      </c>
      <c r="G60" s="72" t="s">
        <v>38</v>
      </c>
    </row>
    <row r="61" spans="1:7" ht="11.25">
      <c r="A61" s="73"/>
      <c r="B61" s="74" t="s">
        <v>39</v>
      </c>
      <c r="C61" s="74" t="s">
        <v>40</v>
      </c>
      <c r="D61" s="74"/>
      <c r="E61" s="74" t="s">
        <v>39</v>
      </c>
      <c r="F61" s="74" t="s">
        <v>40</v>
      </c>
      <c r="G61" s="75" t="s">
        <v>92</v>
      </c>
    </row>
    <row r="62" spans="1:7" ht="11.25">
      <c r="A62" s="76" t="s">
        <v>42</v>
      </c>
      <c r="G62" s="66"/>
    </row>
    <row r="63" spans="1:7" ht="11.25">
      <c r="A63" s="77" t="s">
        <v>43</v>
      </c>
      <c r="B63" s="78">
        <v>1339135</v>
      </c>
      <c r="C63" s="79">
        <f>(B63/B$12)</f>
        <v>0.48417584332651314</v>
      </c>
      <c r="D63" s="79"/>
      <c r="E63" s="78">
        <v>1340833</v>
      </c>
      <c r="F63" s="79">
        <f>(E63/E$12)</f>
        <v>0.48452839325044855</v>
      </c>
      <c r="G63" s="79">
        <f>(E63/B63-1)</f>
        <v>0.001267982690318803</v>
      </c>
    </row>
    <row r="64" spans="1:7" ht="11.25">
      <c r="A64" s="77" t="s">
        <v>44</v>
      </c>
      <c r="B64" s="78">
        <v>1313991</v>
      </c>
      <c r="C64" s="79">
        <f>(B64/B$12)</f>
        <v>0.4750848126204216</v>
      </c>
      <c r="D64" s="79"/>
      <c r="E64" s="78">
        <v>1313456</v>
      </c>
      <c r="F64" s="79">
        <f>(E64/E$12)</f>
        <v>0.4746353388417209</v>
      </c>
      <c r="G64" s="79">
        <f>(E64/B64-1)</f>
        <v>-0.00040715651781475515</v>
      </c>
    </row>
    <row r="65" spans="1:7" ht="11.25">
      <c r="A65" s="77" t="s">
        <v>45</v>
      </c>
      <c r="B65" s="78">
        <v>2653126</v>
      </c>
      <c r="C65" s="79">
        <f>SUM(C63:C64)</f>
        <v>0.9592606559469348</v>
      </c>
      <c r="D65" s="79"/>
      <c r="E65" s="78">
        <f>SUM(E63:E64)</f>
        <v>2654289</v>
      </c>
      <c r="F65" s="79">
        <f>SUM(F63:F64)</f>
        <v>0.9591637320921694</v>
      </c>
      <c r="G65" s="79">
        <f>(E65/B65-1)</f>
        <v>0.00043835083595733515</v>
      </c>
    </row>
    <row r="66" spans="1:7" ht="11.25">
      <c r="A66" s="76" t="s">
        <v>46</v>
      </c>
      <c r="B66" s="78"/>
      <c r="C66" s="81"/>
      <c r="D66" s="81"/>
      <c r="E66" s="78"/>
      <c r="F66" s="81"/>
      <c r="G66" s="66"/>
    </row>
    <row r="67" spans="1:7" ht="11.25">
      <c r="A67" s="77" t="s">
        <v>47</v>
      </c>
      <c r="B67" s="78">
        <v>1563507</v>
      </c>
      <c r="C67" s="79">
        <f>(B67/B$19)</f>
        <v>0.5652994808379339</v>
      </c>
      <c r="D67" s="79"/>
      <c r="E67" s="78">
        <v>1563803</v>
      </c>
      <c r="F67" s="79">
        <f>(E67/E$19)</f>
        <v>0.5651016606469494</v>
      </c>
      <c r="G67" s="79">
        <f aca="true" t="shared" si="5" ref="G67:G72">(E67/B67-1)</f>
        <v>0.00018931798834276314</v>
      </c>
    </row>
    <row r="68" spans="1:7" ht="11.25">
      <c r="A68" s="77" t="s">
        <v>48</v>
      </c>
      <c r="B68" s="78">
        <v>190502</v>
      </c>
      <c r="C68" s="79">
        <f>(B68/B$19)</f>
        <v>0.06887764602178825</v>
      </c>
      <c r="D68" s="79"/>
      <c r="E68" s="78">
        <v>190874</v>
      </c>
      <c r="F68" s="79">
        <f>(E68/E$19)</f>
        <v>0.06897493761958881</v>
      </c>
      <c r="G68" s="79">
        <f t="shared" si="5"/>
        <v>0.0019527354043527012</v>
      </c>
    </row>
    <row r="69" spans="1:7" ht="11.25">
      <c r="A69" s="77" t="s">
        <v>49</v>
      </c>
      <c r="B69" s="78">
        <v>192399</v>
      </c>
      <c r="C69" s="79">
        <f>(B69/B$19)</f>
        <v>0.06956352278162978</v>
      </c>
      <c r="D69" s="79"/>
      <c r="E69" s="78">
        <v>192638</v>
      </c>
      <c r="F69" s="79">
        <f>(E69/E$19)</f>
        <v>0.06961238321176455</v>
      </c>
      <c r="G69" s="79">
        <f t="shared" si="5"/>
        <v>0.0012422101985976042</v>
      </c>
    </row>
    <row r="70" spans="1:7" ht="11.25">
      <c r="A70" s="77" t="s">
        <v>76</v>
      </c>
      <c r="B70" s="78">
        <v>131513</v>
      </c>
      <c r="C70" s="79">
        <f>(B70/B$19)</f>
        <v>0.04754966279232469</v>
      </c>
      <c r="D70" s="79"/>
      <c r="E70" s="78">
        <v>131194</v>
      </c>
      <c r="F70" s="79">
        <f>(E70/E$19)</f>
        <v>0.04740875114507127</v>
      </c>
      <c r="G70" s="79">
        <f t="shared" si="5"/>
        <v>-0.0024256157185981175</v>
      </c>
    </row>
    <row r="71" spans="1:7" ht="11.25">
      <c r="A71" s="77" t="s">
        <v>50</v>
      </c>
      <c r="B71" s="78">
        <v>575205</v>
      </c>
      <c r="C71" s="79">
        <f>(B71/B$19)</f>
        <v>0.2079703435132582</v>
      </c>
      <c r="D71" s="79"/>
      <c r="E71" s="78">
        <f>E65-E67-E68-E69-E70</f>
        <v>575780</v>
      </c>
      <c r="F71" s="79">
        <f>(E71/E$19)</f>
        <v>0.20806599946879534</v>
      </c>
      <c r="G71" s="79">
        <f t="shared" si="5"/>
        <v>0.0009996436053232305</v>
      </c>
    </row>
    <row r="72" spans="1:7" ht="11.25">
      <c r="A72" s="77" t="s">
        <v>51</v>
      </c>
      <c r="B72" s="78">
        <v>2653126</v>
      </c>
      <c r="C72" s="79">
        <f>SUM(C67:C71)</f>
        <v>0.9592606559469348</v>
      </c>
      <c r="D72" s="79"/>
      <c r="E72" s="78">
        <f>SUM(E67:E71)</f>
        <v>2654289</v>
      </c>
      <c r="F72" s="79">
        <f>SUM(F67:F71)</f>
        <v>0.9591637320921694</v>
      </c>
      <c r="G72" s="79">
        <f t="shared" si="5"/>
        <v>0.00043835083595733515</v>
      </c>
    </row>
    <row r="73" spans="1:7" ht="11.25">
      <c r="A73" s="76" t="s">
        <v>52</v>
      </c>
      <c r="B73" s="78"/>
      <c r="C73" s="81"/>
      <c r="D73" s="81"/>
      <c r="E73" s="78"/>
      <c r="F73" s="81"/>
      <c r="G73" s="66"/>
    </row>
    <row r="74" spans="1:7" ht="11.25">
      <c r="A74" s="77" t="s">
        <v>53</v>
      </c>
      <c r="B74" s="78">
        <v>1142884</v>
      </c>
      <c r="C74" s="79">
        <f>(B74/B$25)</f>
        <v>0.825402740644125</v>
      </c>
      <c r="D74" s="79"/>
      <c r="E74" s="78">
        <v>1143874</v>
      </c>
      <c r="F74" s="79">
        <f>(E74/E$25)</f>
        <v>0.8250922019476917</v>
      </c>
      <c r="G74" s="79">
        <f>(E74/B74-1)</f>
        <v>0.0008662296436032779</v>
      </c>
    </row>
    <row r="75" spans="1:7" ht="11.25">
      <c r="A75" s="77" t="s">
        <v>54</v>
      </c>
      <c r="B75" s="78">
        <v>48114</v>
      </c>
      <c r="C75" s="79">
        <f>(B75/B$25)</f>
        <v>0.03474843244227011</v>
      </c>
      <c r="D75" s="79"/>
      <c r="E75" s="78">
        <v>47487</v>
      </c>
      <c r="F75" s="79">
        <f>(E75/E$25)</f>
        <v>0.03425303258391225</v>
      </c>
      <c r="G75" s="79">
        <f>(E75/B75-1)</f>
        <v>-0.013031550068587139</v>
      </c>
    </row>
    <row r="76" spans="1:7" ht="11.25">
      <c r="A76" s="77" t="s">
        <v>55</v>
      </c>
      <c r="B76" s="78">
        <v>79386</v>
      </c>
      <c r="C76" s="79">
        <f>(B76/B$25)</f>
        <v>0.05733339688785083</v>
      </c>
      <c r="D76" s="79"/>
      <c r="E76" s="78">
        <v>79430</v>
      </c>
      <c r="F76" s="79">
        <f>(E76/E$25)</f>
        <v>0.05729396209784046</v>
      </c>
      <c r="G76" s="79">
        <f>(E76/B76-1)</f>
        <v>0.0005542538986722523</v>
      </c>
    </row>
    <row r="77" spans="1:7" ht="11.25">
      <c r="A77" s="77" t="s">
        <v>56</v>
      </c>
      <c r="B77" s="78">
        <v>68751</v>
      </c>
      <c r="C77" s="79">
        <f>(B77/B$25)</f>
        <v>0.04965268900607957</v>
      </c>
      <c r="D77" s="79"/>
      <c r="E77" s="78">
        <v>70042</v>
      </c>
      <c r="F77" s="79">
        <f>(E77/E$25)</f>
        <v>0.0505222673203694</v>
      </c>
      <c r="G77" s="79">
        <f>(E77/B77-1)</f>
        <v>0.01877790868496465</v>
      </c>
    </row>
    <row r="78" spans="1:7" ht="11.25">
      <c r="A78" s="77" t="s">
        <v>57</v>
      </c>
      <c r="B78" s="78">
        <v>1339135</v>
      </c>
      <c r="C78" s="79">
        <f>SUM(C74:C77)</f>
        <v>0.9671372589803255</v>
      </c>
      <c r="D78" s="79"/>
      <c r="E78" s="78">
        <f>SUM(E74:E77)</f>
        <v>1340833</v>
      </c>
      <c r="F78" s="79">
        <f>SUM(F74:F77)</f>
        <v>0.9671614639498137</v>
      </c>
      <c r="G78" s="79">
        <f>(E78/B78-1)</f>
        <v>0.001267982690318803</v>
      </c>
    </row>
    <row r="79" spans="1:7" ht="11.25">
      <c r="A79" s="76" t="s">
        <v>58</v>
      </c>
      <c r="B79" s="78"/>
      <c r="C79" s="81"/>
      <c r="D79" s="81"/>
      <c r="E79" s="78"/>
      <c r="F79" s="81"/>
      <c r="G79" s="66"/>
    </row>
    <row r="80" spans="1:7" ht="11.25">
      <c r="A80" s="64" t="s">
        <v>59</v>
      </c>
      <c r="B80" s="78">
        <v>865449</v>
      </c>
      <c r="C80" s="79">
        <f>(B80/B$29)</f>
        <v>0.6250362910739125</v>
      </c>
      <c r="D80" s="79"/>
      <c r="E80" s="78">
        <v>865953</v>
      </c>
      <c r="F80" s="79">
        <f>(E80/E$29)</f>
        <v>0.6246239249718146</v>
      </c>
      <c r="G80" s="79">
        <f>(E80/B80-1)</f>
        <v>0.0005823566726634866</v>
      </c>
    </row>
    <row r="81" spans="1:7" ht="11.25">
      <c r="A81" s="64" t="s">
        <v>60</v>
      </c>
      <c r="B81" s="78">
        <v>473686</v>
      </c>
      <c r="C81" s="79">
        <f>(B81/B$29)</f>
        <v>0.3421009679064131</v>
      </c>
      <c r="D81" s="79"/>
      <c r="E81" s="78">
        <v>474880</v>
      </c>
      <c r="F81" s="79">
        <f>(E81/E$29)</f>
        <v>0.3425375389779992</v>
      </c>
      <c r="G81" s="79">
        <f>(E81/B81-1)</f>
        <v>0.0025206571441840353</v>
      </c>
    </row>
    <row r="82" spans="1:7" ht="11.25">
      <c r="A82" s="64" t="s">
        <v>61</v>
      </c>
      <c r="B82" s="78">
        <v>1339135</v>
      </c>
      <c r="C82" s="79">
        <f>SUM(C80:C81)</f>
        <v>0.9671372589803255</v>
      </c>
      <c r="D82" s="79"/>
      <c r="E82" s="78">
        <f>SUM(E80:E81)</f>
        <v>1340833</v>
      </c>
      <c r="F82" s="79">
        <f>SUM(F80:F81)</f>
        <v>0.9671614639498138</v>
      </c>
      <c r="G82" s="79">
        <f>(E82/B82-1)</f>
        <v>0.001267982690318803</v>
      </c>
    </row>
    <row r="83" spans="1:7" ht="11.25">
      <c r="A83" s="76" t="s">
        <v>62</v>
      </c>
      <c r="B83" s="78"/>
      <c r="C83" s="66"/>
      <c r="D83" s="66"/>
      <c r="E83" s="78"/>
      <c r="F83" s="66"/>
      <c r="G83" s="66"/>
    </row>
    <row r="84" spans="1:7" ht="11.25">
      <c r="A84" s="64" t="s">
        <v>63</v>
      </c>
      <c r="B84" s="78">
        <v>678934</v>
      </c>
      <c r="C84" s="79">
        <f>(B84/B$34)</f>
        <v>0.49033321344640257</v>
      </c>
      <c r="D84" s="79"/>
      <c r="E84" s="78">
        <v>679599</v>
      </c>
      <c r="F84" s="79">
        <f>(E84/E$34)</f>
        <v>0.4902041967484613</v>
      </c>
      <c r="G84" s="79">
        <f>(E84/B84-1)</f>
        <v>0.0009794766501602936</v>
      </c>
    </row>
    <row r="85" spans="1:7" ht="11.25">
      <c r="A85" s="64" t="s">
        <v>64</v>
      </c>
      <c r="B85" s="78">
        <v>528660</v>
      </c>
      <c r="C85" s="79">
        <f>(B85/B$34)</f>
        <v>0.38180376387185677</v>
      </c>
      <c r="D85" s="79"/>
      <c r="E85" s="78">
        <v>529045</v>
      </c>
      <c r="F85" s="79">
        <f>(E85/E$34)</f>
        <v>0.38160750570378954</v>
      </c>
      <c r="G85" s="79">
        <f>(E85/B85-1)</f>
        <v>0.0007282563462338576</v>
      </c>
    </row>
    <row r="86" spans="1:7" ht="11.25">
      <c r="A86" s="64" t="s">
        <v>65</v>
      </c>
      <c r="B86" s="78">
        <v>131541</v>
      </c>
      <c r="C86" s="79">
        <f>(B86/B$34)</f>
        <v>0.09500028166206619</v>
      </c>
      <c r="D86" s="79"/>
      <c r="E86" s="78">
        <v>132189</v>
      </c>
      <c r="F86" s="79">
        <f>(E86/E$34)</f>
        <v>0.09534976149756304</v>
      </c>
      <c r="G86" s="79">
        <f>(E86/B86-1)</f>
        <v>0.004926220722056174</v>
      </c>
    </row>
    <row r="87" spans="1:7" ht="11.25">
      <c r="A87" s="64" t="s">
        <v>61</v>
      </c>
      <c r="B87" s="78">
        <v>1339135</v>
      </c>
      <c r="C87" s="79">
        <f>SUM(C84:C86)</f>
        <v>0.9671372589803255</v>
      </c>
      <c r="D87" s="79"/>
      <c r="E87" s="78">
        <f>SUM(E84:E86)</f>
        <v>1340833</v>
      </c>
      <c r="F87" s="79">
        <f>SUM(F84:F86)</f>
        <v>0.9671614639498138</v>
      </c>
      <c r="G87" s="79">
        <f>(E87/B87-1)</f>
        <v>0.001267982690318803</v>
      </c>
    </row>
    <row r="88" spans="1:7" ht="11.25">
      <c r="A88" s="76" t="s">
        <v>66</v>
      </c>
      <c r="B88" s="78"/>
      <c r="C88" s="81"/>
      <c r="D88" s="81"/>
      <c r="E88" s="78"/>
      <c r="F88" s="81"/>
      <c r="G88" s="66"/>
    </row>
    <row r="89" spans="1:7" ht="11.25">
      <c r="A89" s="77" t="str">
        <f aca="true" t="shared" si="6" ref="A89:A94">+A36</f>
        <v>      Consalud S.A.</v>
      </c>
      <c r="B89" s="78">
        <v>306909</v>
      </c>
      <c r="C89" s="79">
        <f aca="true" t="shared" si="7" ref="C89:C95">(B89/B$45)</f>
        <v>0.22165287966963207</v>
      </c>
      <c r="D89" s="79"/>
      <c r="E89" s="78">
        <f aca="true" t="shared" si="8" ref="E89:E94">+E36</f>
        <v>306201</v>
      </c>
      <c r="F89" s="79">
        <f aca="true" t="shared" si="9" ref="F89:F95">(E89/E$45)</f>
        <v>0.2208670337192603</v>
      </c>
      <c r="G89" s="79">
        <f aca="true" t="shared" si="10" ref="G89:G96">(E89/B89-1)</f>
        <v>-0.002306872721230091</v>
      </c>
    </row>
    <row r="90" spans="1:7" ht="11.25">
      <c r="A90" s="77" t="str">
        <f t="shared" si="6"/>
        <v>      Isapre Banmédica S.A.</v>
      </c>
      <c r="B90" s="78">
        <v>293812</v>
      </c>
      <c r="C90" s="79">
        <f t="shared" si="7"/>
        <v>0.2121940897187568</v>
      </c>
      <c r="D90" s="79"/>
      <c r="E90" s="78">
        <f t="shared" si="8"/>
        <v>294366</v>
      </c>
      <c r="F90" s="79">
        <f t="shared" si="9"/>
        <v>0.2123302838586542</v>
      </c>
      <c r="G90" s="79">
        <f t="shared" si="10"/>
        <v>0.001885559473404852</v>
      </c>
    </row>
    <row r="91" spans="1:7" ht="11.25">
      <c r="A91" s="77" t="str">
        <f t="shared" si="6"/>
        <v>      Cruz Blanca S.A.</v>
      </c>
      <c r="B91" s="78">
        <v>272347</v>
      </c>
      <c r="C91" s="79">
        <f t="shared" si="7"/>
        <v>0.19669184292212116</v>
      </c>
      <c r="D91" s="79"/>
      <c r="E91" s="78">
        <f t="shared" si="8"/>
        <v>271054</v>
      </c>
      <c r="F91" s="79">
        <f t="shared" si="9"/>
        <v>0.19551501450922884</v>
      </c>
      <c r="G91" s="79">
        <f t="shared" si="10"/>
        <v>-0.004747619764491673</v>
      </c>
    </row>
    <row r="92" spans="1:7" ht="11.25">
      <c r="A92" s="77" t="str">
        <f t="shared" si="6"/>
        <v>      Colmena Golden Cross</v>
      </c>
      <c r="B92" s="78">
        <v>217546</v>
      </c>
      <c r="C92" s="79">
        <f t="shared" si="7"/>
        <v>0.157113989360396</v>
      </c>
      <c r="D92" s="79"/>
      <c r="E92" s="78">
        <f t="shared" si="8"/>
        <v>219490</v>
      </c>
      <c r="F92" s="79">
        <f t="shared" si="9"/>
        <v>0.1583211852052751</v>
      </c>
      <c r="G92" s="79">
        <f t="shared" si="10"/>
        <v>0.008936041113143833</v>
      </c>
    </row>
    <row r="93" spans="1:7" ht="11.25">
      <c r="A93" s="77" t="str">
        <f t="shared" si="6"/>
        <v>      Masvida S.A.</v>
      </c>
      <c r="B93" s="78">
        <v>167680</v>
      </c>
      <c r="C93" s="79">
        <f t="shared" si="7"/>
        <v>0.12110024425156611</v>
      </c>
      <c r="D93" s="79"/>
      <c r="E93" s="78">
        <f t="shared" si="8"/>
        <v>168955</v>
      </c>
      <c r="F93" s="79">
        <f t="shared" si="9"/>
        <v>0.12186958789173656</v>
      </c>
      <c r="G93" s="79">
        <f t="shared" si="10"/>
        <v>0.007603769083969425</v>
      </c>
    </row>
    <row r="94" spans="1:7" ht="11.25">
      <c r="A94" s="77" t="str">
        <f t="shared" si="6"/>
        <v>      Vida Tres S.A.</v>
      </c>
      <c r="B94" s="78">
        <v>69338</v>
      </c>
      <c r="C94" s="79">
        <f t="shared" si="7"/>
        <v>0.050076626526211185</v>
      </c>
      <c r="D94" s="79"/>
      <c r="E94" s="78">
        <f t="shared" si="8"/>
        <v>69227</v>
      </c>
      <c r="F94" s="79">
        <f t="shared" si="9"/>
        <v>0.04993439650191617</v>
      </c>
      <c r="G94" s="79">
        <f t="shared" si="10"/>
        <v>-0.0016008537886873508</v>
      </c>
    </row>
    <row r="95" spans="1:7" ht="11.25">
      <c r="A95" s="77" t="str">
        <f>+'Variacion anual agosto'!A95</f>
        <v>      Ferrosalud S.A.</v>
      </c>
      <c r="B95" s="78">
        <v>11503</v>
      </c>
      <c r="C95" s="79">
        <f t="shared" si="7"/>
        <v>0.008307586531642205</v>
      </c>
      <c r="D95" s="79"/>
      <c r="E95" s="78">
        <f>+'Variacion anual agosto'!E95</f>
        <v>11540</v>
      </c>
      <c r="F95" s="79">
        <f t="shared" si="9"/>
        <v>0.008323962263742652</v>
      </c>
      <c r="G95" s="79">
        <f t="shared" si="10"/>
        <v>0.0032165522037730376</v>
      </c>
    </row>
    <row r="96" spans="1:7" ht="11.25">
      <c r="A96" s="76" t="s">
        <v>61</v>
      </c>
      <c r="B96" s="78">
        <v>1339135</v>
      </c>
      <c r="C96" s="79">
        <f>SUM(C89:C95)</f>
        <v>0.9671372589803254</v>
      </c>
      <c r="D96" s="79"/>
      <c r="E96" s="78">
        <f>+E63</f>
        <v>1340833</v>
      </c>
      <c r="F96" s="79">
        <f>SUM(F89:F95)</f>
        <v>0.967161463949814</v>
      </c>
      <c r="G96" s="79">
        <f t="shared" si="10"/>
        <v>0.001267982690318803</v>
      </c>
    </row>
    <row r="97" spans="1:7" ht="11.25">
      <c r="A97" s="76" t="s">
        <v>69</v>
      </c>
      <c r="B97" s="78"/>
      <c r="G97" s="66"/>
    </row>
    <row r="98" spans="1:7" ht="11.25">
      <c r="A98" s="77" t="s">
        <v>79</v>
      </c>
      <c r="B98" s="78">
        <v>24670</v>
      </c>
      <c r="E98" s="64">
        <v>24288</v>
      </c>
      <c r="G98" s="79">
        <f>(E98/B98-1)</f>
        <v>-0.015484394000810697</v>
      </c>
    </row>
    <row r="99" spans="1:7" ht="11.25">
      <c r="A99" s="77" t="s">
        <v>70</v>
      </c>
      <c r="B99" s="78">
        <v>15460</v>
      </c>
      <c r="C99" s="82">
        <f>+B99/B$51</f>
        <v>0.633165417536962</v>
      </c>
      <c r="E99" s="64">
        <v>15619</v>
      </c>
      <c r="F99" s="82">
        <f>+E99/E$51</f>
        <v>0.6511172252793063</v>
      </c>
      <c r="G99" s="79">
        <f>(E99/B99-1)</f>
        <v>0.010284605433376504</v>
      </c>
    </row>
    <row r="100" spans="1:7" ht="11.25">
      <c r="A100" s="77" t="s">
        <v>71</v>
      </c>
      <c r="B100" s="78">
        <v>8031</v>
      </c>
      <c r="C100" s="82">
        <f>+B100/B$51</f>
        <v>0.32891018552647744</v>
      </c>
      <c r="E100" s="64">
        <v>7396</v>
      </c>
      <c r="F100" s="82">
        <f>+E100/E$51</f>
        <v>0.30832082708020675</v>
      </c>
      <c r="G100" s="79">
        <f>(E100/B100-1)</f>
        <v>-0.07906860913958413</v>
      </c>
    </row>
    <row r="101" spans="1:7" ht="11.25">
      <c r="A101" s="77" t="s">
        <v>72</v>
      </c>
      <c r="B101" s="78">
        <v>741</v>
      </c>
      <c r="C101" s="82">
        <f>+B101/B$51</f>
        <v>0.030347708563705614</v>
      </c>
      <c r="E101" s="64">
        <v>768</v>
      </c>
      <c r="F101" s="82">
        <f>+E101/E$51</f>
        <v>0.032016008004002</v>
      </c>
      <c r="G101" s="79">
        <f>(E101/B101-1)</f>
        <v>0.036437246963562764</v>
      </c>
    </row>
    <row r="102" spans="1:7" ht="12" thickBot="1">
      <c r="A102" s="83" t="s">
        <v>73</v>
      </c>
      <c r="B102" s="89">
        <v>24232</v>
      </c>
      <c r="C102" s="85">
        <f>SUM(C99:C101)</f>
        <v>0.992423311627145</v>
      </c>
      <c r="D102" s="84"/>
      <c r="E102" s="84">
        <f>SUM(E99:E101)</f>
        <v>23783</v>
      </c>
      <c r="F102" s="85">
        <f>SUM(F99:F101)</f>
        <v>0.9914540603635149</v>
      </c>
      <c r="G102" s="86">
        <f>(E102/B102-1)</f>
        <v>-0.018529217563552303</v>
      </c>
    </row>
    <row r="103" spans="1:7" ht="11.25">
      <c r="A103" s="81" t="str">
        <f>+A52</f>
        <v>Fuente: Superintendencia de Salud, Archivo Maestro de Beneficiarios. </v>
      </c>
      <c r="G103" s="66"/>
    </row>
    <row r="104" spans="1:7" ht="11.25">
      <c r="A104" s="101"/>
      <c r="B104" s="101"/>
      <c r="C104" s="101"/>
      <c r="D104" s="101"/>
      <c r="E104" s="101"/>
      <c r="F104" s="101"/>
      <c r="G104" s="101"/>
    </row>
    <row r="105" spans="1:7" ht="22.5" customHeight="1">
      <c r="A105" s="99">
        <f>+A54</f>
      </c>
      <c r="B105" s="99"/>
      <c r="C105" s="99"/>
      <c r="D105" s="99"/>
      <c r="E105" s="99"/>
      <c r="F105" s="99"/>
      <c r="G105" s="99"/>
    </row>
    <row r="107" spans="1:7" ht="13.5">
      <c r="A107" s="100" t="s">
        <v>86</v>
      </c>
      <c r="B107" s="100"/>
      <c r="C107" s="100"/>
      <c r="D107" s="100"/>
      <c r="E107" s="100"/>
      <c r="F107" s="100"/>
      <c r="G107" s="100"/>
    </row>
    <row r="108" spans="1:7" ht="13.5">
      <c r="A108" s="100" t="str">
        <f>+A4</f>
        <v>JULIO 2009 - AGOSTO 2009</v>
      </c>
      <c r="B108" s="100"/>
      <c r="C108" s="100"/>
      <c r="D108" s="100"/>
      <c r="E108" s="100"/>
      <c r="F108" s="100"/>
      <c r="G108" s="100"/>
    </row>
    <row r="109" ht="12" thickBot="1">
      <c r="G109" s="66"/>
    </row>
    <row r="110" spans="1:7" ht="11.25">
      <c r="A110" s="67"/>
      <c r="B110" s="98" t="str">
        <f>+B6</f>
        <v>JULIO</v>
      </c>
      <c r="C110" s="98"/>
      <c r="D110" s="68"/>
      <c r="E110" s="98" t="str">
        <f>+E6</f>
        <v>AGOSTO</v>
      </c>
      <c r="F110" s="98"/>
      <c r="G110" s="69"/>
    </row>
    <row r="111" spans="1:7" ht="11.25">
      <c r="A111" s="70"/>
      <c r="B111" s="71"/>
      <c r="C111" s="71" t="s">
        <v>37</v>
      </c>
      <c r="D111" s="71"/>
      <c r="E111" s="71"/>
      <c r="F111" s="71" t="s">
        <v>37</v>
      </c>
      <c r="G111" s="72" t="s">
        <v>38</v>
      </c>
    </row>
    <row r="112" spans="1:7" ht="11.25">
      <c r="A112" s="73"/>
      <c r="B112" s="74" t="s">
        <v>39</v>
      </c>
      <c r="C112" s="74" t="s">
        <v>40</v>
      </c>
      <c r="D112" s="74"/>
      <c r="E112" s="74" t="s">
        <v>39</v>
      </c>
      <c r="F112" s="74" t="s">
        <v>40</v>
      </c>
      <c r="G112" s="75" t="s">
        <v>92</v>
      </c>
    </row>
    <row r="113" spans="1:7" ht="11.25">
      <c r="A113" s="76" t="s">
        <v>42</v>
      </c>
      <c r="G113" s="66"/>
    </row>
    <row r="114" spans="1:7" ht="11.25">
      <c r="A114" s="77" t="s">
        <v>43</v>
      </c>
      <c r="B114" s="78">
        <v>45503</v>
      </c>
      <c r="C114" s="79">
        <f>(B114/B$12)</f>
        <v>0.016452003269936434</v>
      </c>
      <c r="D114" s="79"/>
      <c r="E114" s="78">
        <v>45526</v>
      </c>
      <c r="F114" s="79">
        <f>(E114/E$12)</f>
        <v>0.01645144446110733</v>
      </c>
      <c r="G114" s="79">
        <f>(E114/B114-1)</f>
        <v>0.0005054611783839036</v>
      </c>
    </row>
    <row r="115" spans="1:7" ht="11.25">
      <c r="A115" s="77" t="s">
        <v>44</v>
      </c>
      <c r="B115" s="78">
        <v>67174</v>
      </c>
      <c r="C115" s="79">
        <f>(B115/B$12)</f>
        <v>0.024287340783128806</v>
      </c>
      <c r="D115" s="79"/>
      <c r="E115" s="78">
        <v>67480</v>
      </c>
      <c r="F115" s="79">
        <f>(E115/E$12)</f>
        <v>0.024384823446723245</v>
      </c>
      <c r="G115" s="79">
        <f>(E115/B115-1)</f>
        <v>0.004555333908952797</v>
      </c>
    </row>
    <row r="116" spans="1:7" ht="11.25">
      <c r="A116" s="77" t="s">
        <v>45</v>
      </c>
      <c r="B116" s="78">
        <v>112677</v>
      </c>
      <c r="C116" s="79">
        <f>SUM(C114:C115)</f>
        <v>0.04073934405306524</v>
      </c>
      <c r="D116" s="79"/>
      <c r="E116" s="78">
        <f>SUM(E114:E115)</f>
        <v>113006</v>
      </c>
      <c r="F116" s="79">
        <f>SUM(F114:F115)</f>
        <v>0.04083626790783057</v>
      </c>
      <c r="G116" s="79">
        <f>(E116/B116-1)</f>
        <v>0.0029198505462517677</v>
      </c>
    </row>
    <row r="117" spans="1:7" ht="11.25">
      <c r="A117" s="76" t="s">
        <v>46</v>
      </c>
      <c r="B117" s="78"/>
      <c r="C117" s="81"/>
      <c r="D117" s="81"/>
      <c r="E117" s="78"/>
      <c r="F117" s="81"/>
      <c r="G117" s="66"/>
    </row>
    <row r="118" spans="1:7" ht="11.25">
      <c r="A118" s="77" t="s">
        <v>47</v>
      </c>
      <c r="B118" s="78">
        <v>18652</v>
      </c>
      <c r="C118" s="79">
        <f>(B118/B$19)</f>
        <v>0.006743791947582673</v>
      </c>
      <c r="D118" s="79"/>
      <c r="E118" s="78">
        <v>18708</v>
      </c>
      <c r="F118" s="79">
        <f>(E118/E$19)</f>
        <v>0.006760392368721079</v>
      </c>
      <c r="G118" s="79">
        <f aca="true" t="shared" si="11" ref="G118:G123">(E118/B118-1)</f>
        <v>0.0030023589963543706</v>
      </c>
    </row>
    <row r="119" spans="1:7" ht="11.25">
      <c r="A119" s="77" t="s">
        <v>49</v>
      </c>
      <c r="B119" s="78">
        <v>8848</v>
      </c>
      <c r="C119" s="79">
        <f>(B119/B$19)</f>
        <v>0.003199070938891888</v>
      </c>
      <c r="D119" s="79"/>
      <c r="E119" s="78">
        <v>8876</v>
      </c>
      <c r="F119" s="79">
        <f>(E119/E$19)</f>
        <v>0.003207464328884344</v>
      </c>
      <c r="G119" s="79">
        <f>(E119/B119-1)</f>
        <v>0.0031645569620253333</v>
      </c>
    </row>
    <row r="120" spans="1:7" ht="11.25">
      <c r="A120" s="77" t="s">
        <v>48</v>
      </c>
      <c r="B120" s="78">
        <v>2030</v>
      </c>
      <c r="C120" s="79">
        <f>(B120/B$19)</f>
        <v>0.0007339640603470312</v>
      </c>
      <c r="D120" s="79"/>
      <c r="E120" s="78">
        <v>2034</v>
      </c>
      <c r="F120" s="79">
        <f>(E120/E$19)</f>
        <v>0.0007350137950597966</v>
      </c>
      <c r="G120" s="79">
        <f t="shared" si="11"/>
        <v>0.0019704433497536034</v>
      </c>
    </row>
    <row r="121" spans="1:7" ht="11.25">
      <c r="A121" s="77" t="s">
        <v>76</v>
      </c>
      <c r="B121" s="78">
        <v>38179</v>
      </c>
      <c r="C121" s="79">
        <f>(B121/B$19)</f>
        <v>0.013803947714280446</v>
      </c>
      <c r="D121" s="79"/>
      <c r="E121" s="78">
        <v>38316</v>
      </c>
      <c r="F121" s="79">
        <f>(E121/E$19)</f>
        <v>0.013846012080388971</v>
      </c>
      <c r="G121" s="79">
        <f t="shared" si="11"/>
        <v>0.0035883600932449244</v>
      </c>
    </row>
    <row r="122" spans="1:7" ht="11.25">
      <c r="A122" s="77" t="s">
        <v>50</v>
      </c>
      <c r="B122" s="78">
        <v>44968</v>
      </c>
      <c r="C122" s="79">
        <f>(B122/B$19)</f>
        <v>0.016258569391963202</v>
      </c>
      <c r="D122" s="79"/>
      <c r="E122" s="78">
        <f>E116-E118-E120-E119-E121</f>
        <v>45072</v>
      </c>
      <c r="F122" s="79">
        <f>(E122/E$19)</f>
        <v>0.016287385334776378</v>
      </c>
      <c r="G122" s="79">
        <f t="shared" si="11"/>
        <v>0.0023127557374131857</v>
      </c>
    </row>
    <row r="123" spans="1:7" ht="11.25">
      <c r="A123" s="77" t="s">
        <v>51</v>
      </c>
      <c r="B123" s="78">
        <v>112677</v>
      </c>
      <c r="C123" s="79">
        <f>SUM(C118:C122)</f>
        <v>0.04073934405306524</v>
      </c>
      <c r="D123" s="79"/>
      <c r="E123" s="78">
        <f>SUM(E118:E122)</f>
        <v>113006</v>
      </c>
      <c r="F123" s="79">
        <f>SUM(F118:F122)</f>
        <v>0.04083626790783057</v>
      </c>
      <c r="G123" s="79">
        <f t="shared" si="11"/>
        <v>0.0029198505462517677</v>
      </c>
    </row>
    <row r="124" spans="1:7" ht="11.25">
      <c r="A124" s="76" t="s">
        <v>52</v>
      </c>
      <c r="B124" s="78"/>
      <c r="C124" s="81"/>
      <c r="D124" s="81"/>
      <c r="E124" s="78"/>
      <c r="F124" s="81"/>
      <c r="G124" s="66"/>
    </row>
    <row r="125" spans="1:7" ht="11.25">
      <c r="A125" s="77" t="s">
        <v>53</v>
      </c>
      <c r="B125" s="78">
        <v>29677</v>
      </c>
      <c r="C125" s="79">
        <f>(B125/B$25)</f>
        <v>0.02143303881592156</v>
      </c>
      <c r="D125" s="79"/>
      <c r="E125" s="78">
        <v>29698</v>
      </c>
      <c r="F125" s="79">
        <f>(E125/E$25)</f>
        <v>0.021421579836103058</v>
      </c>
      <c r="G125" s="79">
        <f>(E125/B125-1)</f>
        <v>0.000707618694612</v>
      </c>
    </row>
    <row r="126" spans="1:7" ht="11.25">
      <c r="A126" s="77" t="s">
        <v>54</v>
      </c>
      <c r="B126" s="78">
        <v>254</v>
      </c>
      <c r="C126" s="79">
        <f>(B126/B$25)</f>
        <v>0.00018344144823412327</v>
      </c>
      <c r="D126" s="79"/>
      <c r="E126" s="78">
        <v>257</v>
      </c>
      <c r="F126" s="79">
        <f>(E126/E$25)</f>
        <v>0.0001853776691318771</v>
      </c>
      <c r="G126" s="79">
        <f>(E126/B126-1)</f>
        <v>0.011811023622047223</v>
      </c>
    </row>
    <row r="127" spans="1:7" ht="11.25">
      <c r="A127" s="77" t="s">
        <v>55</v>
      </c>
      <c r="B127" s="78">
        <v>12775</v>
      </c>
      <c r="C127" s="79">
        <f>(B127/B$25)</f>
        <v>0.00922623819366506</v>
      </c>
      <c r="D127" s="79"/>
      <c r="E127" s="78">
        <v>12784</v>
      </c>
      <c r="F127" s="79">
        <f>(E127/E$25)</f>
        <v>0.009221276740007459</v>
      </c>
      <c r="G127" s="79">
        <f>(E127/B127-1)</f>
        <v>0.0007045009784736322</v>
      </c>
    </row>
    <row r="128" spans="1:7" ht="11.25">
      <c r="A128" s="77" t="s">
        <v>56</v>
      </c>
      <c r="B128" s="78">
        <v>2797</v>
      </c>
      <c r="C128" s="79">
        <f>(B128/B$25)</f>
        <v>0.0020200225618537118</v>
      </c>
      <c r="D128" s="79"/>
      <c r="E128" s="78">
        <v>2787</v>
      </c>
      <c r="F128" s="79">
        <f>(E128/E$25)</f>
        <v>0.002010301804943741</v>
      </c>
      <c r="G128" s="79">
        <f>(E128/B128-1)</f>
        <v>-0.003575259206292425</v>
      </c>
    </row>
    <row r="129" spans="1:7" ht="11.25">
      <c r="A129" s="77" t="s">
        <v>57</v>
      </c>
      <c r="B129" s="78">
        <v>45503</v>
      </c>
      <c r="C129" s="79">
        <f>SUM(C125:C128)</f>
        <v>0.03286274101967446</v>
      </c>
      <c r="D129" s="79"/>
      <c r="E129" s="78">
        <f>SUM(E125:E128)</f>
        <v>45526</v>
      </c>
      <c r="F129" s="79">
        <f>SUM(F125:F128)</f>
        <v>0.032838536050186135</v>
      </c>
      <c r="G129" s="79">
        <f>(E129/B129-1)</f>
        <v>0.0005054611783839036</v>
      </c>
    </row>
    <row r="130" spans="1:7" ht="11.25">
      <c r="A130" s="76" t="s">
        <v>58</v>
      </c>
      <c r="B130" s="78"/>
      <c r="C130" s="81"/>
      <c r="D130" s="81"/>
      <c r="E130" s="78"/>
      <c r="F130" s="81"/>
      <c r="G130" s="66"/>
    </row>
    <row r="131" spans="1:7" ht="11.25">
      <c r="A131" s="64" t="s">
        <v>59</v>
      </c>
      <c r="B131" s="78">
        <v>32893</v>
      </c>
      <c r="C131" s="79">
        <f>(B131/B$29)</f>
        <v>0.023755667546318967</v>
      </c>
      <c r="D131" s="79"/>
      <c r="E131" s="78">
        <v>32910</v>
      </c>
      <c r="F131" s="79">
        <f>(E131/E$29)</f>
        <v>0.023738440043307687</v>
      </c>
      <c r="G131" s="79">
        <f>(E131/B131-1)</f>
        <v>0.0005168272884807923</v>
      </c>
    </row>
    <row r="132" spans="1:7" ht="11.25">
      <c r="A132" s="64" t="s">
        <v>60</v>
      </c>
      <c r="B132" s="78">
        <v>12610</v>
      </c>
      <c r="C132" s="79">
        <f>(B132/B$29)</f>
        <v>0.00910707347335549</v>
      </c>
      <c r="D132" s="79"/>
      <c r="E132" s="78">
        <v>12616</v>
      </c>
      <c r="F132" s="79">
        <f>(E132/E$29)</f>
        <v>0.00910009600687845</v>
      </c>
      <c r="G132" s="79">
        <f>(E132/B132-1)</f>
        <v>0.0004758128469468659</v>
      </c>
    </row>
    <row r="133" spans="1:7" ht="11.25">
      <c r="A133" s="64" t="s">
        <v>61</v>
      </c>
      <c r="B133" s="78">
        <v>45503</v>
      </c>
      <c r="C133" s="79">
        <f>SUM(C131:C132)</f>
        <v>0.03286274101967446</v>
      </c>
      <c r="D133" s="79"/>
      <c r="E133" s="78">
        <f>SUM(E131:E132)</f>
        <v>45526</v>
      </c>
      <c r="F133" s="79">
        <f>SUM(F131:F132)</f>
        <v>0.032838536050186135</v>
      </c>
      <c r="G133" s="79">
        <f>(E133/B133-1)</f>
        <v>0.0005054611783839036</v>
      </c>
    </row>
    <row r="134" spans="1:7" ht="11.25">
      <c r="A134" s="76" t="s">
        <v>62</v>
      </c>
      <c r="B134" s="78"/>
      <c r="C134" s="66"/>
      <c r="D134" s="66"/>
      <c r="E134" s="78"/>
      <c r="F134" s="66"/>
      <c r="G134" s="66"/>
    </row>
    <row r="135" spans="1:7" ht="11.25">
      <c r="A135" s="64" t="s">
        <v>63</v>
      </c>
      <c r="B135" s="78">
        <v>11413</v>
      </c>
      <c r="C135" s="79">
        <f>(B135/B$34)</f>
        <v>0.008242587593291531</v>
      </c>
      <c r="D135" s="79"/>
      <c r="E135" s="78">
        <v>11432</v>
      </c>
      <c r="F135" s="79">
        <f>(E135/E$34)</f>
        <v>0.008246060363874003</v>
      </c>
      <c r="G135" s="79">
        <f>(E135/B135-1)</f>
        <v>0.0016647682467361147</v>
      </c>
    </row>
    <row r="136" spans="1:7" ht="11.25">
      <c r="A136" s="64" t="s">
        <v>64</v>
      </c>
      <c r="B136" s="78">
        <v>20541</v>
      </c>
      <c r="C136" s="79">
        <f>(B136/B$34)</f>
        <v>0.014834924362902072</v>
      </c>
      <c r="D136" s="79"/>
      <c r="E136" s="78">
        <v>20486</v>
      </c>
      <c r="F136" s="79">
        <f>(E136/E$34)</f>
        <v>0.01477683630286239</v>
      </c>
      <c r="G136" s="79">
        <f>(E136/B136-1)</f>
        <v>-0.0026775716858965515</v>
      </c>
    </row>
    <row r="137" spans="1:7" ht="11.25">
      <c r="A137" s="64" t="s">
        <v>65</v>
      </c>
      <c r="B137" s="78">
        <v>13549</v>
      </c>
      <c r="C137" s="79">
        <f>(B137/B$34)</f>
        <v>0.009785229063480852</v>
      </c>
      <c r="D137" s="79"/>
      <c r="E137" s="78">
        <v>13608</v>
      </c>
      <c r="F137" s="79">
        <f>(E137/E$34)</f>
        <v>0.009815639383449742</v>
      </c>
      <c r="G137" s="79">
        <f>(E137/B137-1)</f>
        <v>0.004354564912539605</v>
      </c>
    </row>
    <row r="138" spans="1:7" ht="11.25">
      <c r="A138" s="64" t="s">
        <v>61</v>
      </c>
      <c r="B138" s="78">
        <v>45503</v>
      </c>
      <c r="C138" s="79">
        <f>SUM(C135:C137)</f>
        <v>0.03286274101967446</v>
      </c>
      <c r="D138" s="79"/>
      <c r="E138" s="78">
        <f>SUM(E135:E137)</f>
        <v>45526</v>
      </c>
      <c r="F138" s="79">
        <f>SUM(F135:F137)</f>
        <v>0.032838536050186135</v>
      </c>
      <c r="G138" s="79">
        <f>(E138/B138-1)</f>
        <v>0.0005054611783839036</v>
      </c>
    </row>
    <row r="139" spans="1:7" ht="11.25">
      <c r="A139" s="76" t="s">
        <v>66</v>
      </c>
      <c r="B139" s="78"/>
      <c r="C139" s="81"/>
      <c r="D139" s="81"/>
      <c r="E139" s="78"/>
      <c r="F139" s="81"/>
      <c r="G139" s="66"/>
    </row>
    <row r="140" spans="1:7" ht="11.25">
      <c r="A140" s="77" t="s">
        <v>98</v>
      </c>
      <c r="B140" s="78">
        <v>14029</v>
      </c>
      <c r="C140" s="79">
        <f aca="true" t="shared" si="12" ref="C140:C145">(B140/B$45)</f>
        <v>0.010131890068017778</v>
      </c>
      <c r="D140" s="79"/>
      <c r="E140" s="78">
        <v>14027</v>
      </c>
      <c r="F140" s="79">
        <f aca="true" t="shared" si="13" ref="F140:F145">(E140/E$45)</f>
        <v>0.010117869902384592</v>
      </c>
      <c r="G140" s="79">
        <f aca="true" t="shared" si="14" ref="G140:G146">(E140/B140-1)</f>
        <v>-0.00014256183619643092</v>
      </c>
    </row>
    <row r="141" spans="1:7" ht="11.25">
      <c r="A141" s="77" t="s">
        <v>99</v>
      </c>
      <c r="B141" s="78">
        <v>13961</v>
      </c>
      <c r="C141" s="79">
        <f t="shared" si="12"/>
        <v>0.010082779759041713</v>
      </c>
      <c r="D141" s="79"/>
      <c r="E141" s="78">
        <v>13965</v>
      </c>
      <c r="F141" s="79">
        <f t="shared" si="13"/>
        <v>0.010073148441348885</v>
      </c>
      <c r="G141" s="79">
        <f t="shared" si="14"/>
        <v>0.00028651242747645966</v>
      </c>
    </row>
    <row r="142" spans="1:7" ht="11.25">
      <c r="A142" s="77" t="s">
        <v>87</v>
      </c>
      <c r="B142" s="78">
        <v>12480</v>
      </c>
      <c r="C142" s="79">
        <f t="shared" si="12"/>
        <v>0.009013186117960073</v>
      </c>
      <c r="D142" s="79"/>
      <c r="E142" s="78">
        <v>12494</v>
      </c>
      <c r="F142" s="79">
        <f t="shared" si="13"/>
        <v>0.009012095712582383</v>
      </c>
      <c r="G142" s="79">
        <f t="shared" si="14"/>
        <v>0.0011217948717949788</v>
      </c>
    </row>
    <row r="143" spans="1:7" ht="11.25">
      <c r="A143" s="77" t="s">
        <v>88</v>
      </c>
      <c r="B143" s="78">
        <v>1579</v>
      </c>
      <c r="C143" s="79">
        <f t="shared" si="12"/>
        <v>0.0011403702628412626</v>
      </c>
      <c r="D143" s="79"/>
      <c r="E143" s="78">
        <v>1576</v>
      </c>
      <c r="F143" s="79">
        <f t="shared" si="13"/>
        <v>0.0011367906869721334</v>
      </c>
      <c r="G143" s="79">
        <f t="shared" si="14"/>
        <v>-0.0018999366687777464</v>
      </c>
    </row>
    <row r="144" spans="1:7" ht="11.25">
      <c r="A144" s="77" t="s">
        <v>89</v>
      </c>
      <c r="B144" s="78">
        <v>2088</v>
      </c>
      <c r="C144" s="79">
        <f t="shared" si="12"/>
        <v>0.0015079753697356277</v>
      </c>
      <c r="D144" s="79"/>
      <c r="E144" s="78">
        <v>2092</v>
      </c>
      <c r="F144" s="79">
        <f t="shared" si="13"/>
        <v>0.001508988653011233</v>
      </c>
      <c r="G144" s="79">
        <f t="shared" si="14"/>
        <v>0.0019157088122605526</v>
      </c>
    </row>
    <row r="145" spans="1:7" ht="11.25">
      <c r="A145" s="77" t="s">
        <v>90</v>
      </c>
      <c r="B145" s="78">
        <v>1366</v>
      </c>
      <c r="C145" s="79">
        <f t="shared" si="12"/>
        <v>0.0009865394420780016</v>
      </c>
      <c r="D145" s="79"/>
      <c r="E145" s="78">
        <v>1372</v>
      </c>
      <c r="F145" s="79">
        <f t="shared" si="13"/>
        <v>0.0009896426538869082</v>
      </c>
      <c r="G145" s="79">
        <f t="shared" si="14"/>
        <v>0.004392386530014614</v>
      </c>
    </row>
    <row r="146" spans="1:7" ht="11.25">
      <c r="A146" s="76" t="s">
        <v>61</v>
      </c>
      <c r="B146" s="78">
        <v>45503</v>
      </c>
      <c r="C146" s="79">
        <f>SUM(C145:C145)</f>
        <v>0.0009865394420780016</v>
      </c>
      <c r="D146" s="79"/>
      <c r="E146" s="78">
        <f>SUM(E140:E145)</f>
        <v>45526</v>
      </c>
      <c r="F146" s="79">
        <f>SUM(F145:F145)</f>
        <v>0.0009896426538869082</v>
      </c>
      <c r="G146" s="79">
        <f t="shared" si="14"/>
        <v>0.0005054611783839036</v>
      </c>
    </row>
    <row r="147" spans="1:7" ht="11.25">
      <c r="A147" s="76" t="s">
        <v>69</v>
      </c>
      <c r="B147" s="78"/>
      <c r="G147" s="66"/>
    </row>
    <row r="148" spans="1:7" ht="11.25">
      <c r="A148" s="77" t="s">
        <v>79</v>
      </c>
      <c r="B148" s="78">
        <v>331</v>
      </c>
      <c r="E148" s="64">
        <v>267</v>
      </c>
      <c r="G148" s="79">
        <f>(E148/B148-1)</f>
        <v>-0.19335347432024175</v>
      </c>
    </row>
    <row r="149" spans="1:7" ht="11.25">
      <c r="A149" s="77" t="s">
        <v>70</v>
      </c>
      <c r="B149" s="78">
        <v>121</v>
      </c>
      <c r="C149" s="82">
        <f>+B149/B$51</f>
        <v>0.004955563746570013</v>
      </c>
      <c r="E149" s="64">
        <v>133</v>
      </c>
      <c r="F149" s="82">
        <f>+E149/E$51</f>
        <v>0.005544438886109722</v>
      </c>
      <c r="G149" s="79">
        <f>(E149/B149-1)</f>
        <v>0.09917355371900816</v>
      </c>
    </row>
    <row r="150" spans="1:7" ht="11.25">
      <c r="A150" s="77" t="s">
        <v>71</v>
      </c>
      <c r="B150" s="78">
        <v>63</v>
      </c>
      <c r="C150" s="82">
        <f>+B150/B$51</f>
        <v>0.002580169553999263</v>
      </c>
      <c r="E150" s="64">
        <v>72</v>
      </c>
      <c r="F150" s="82">
        <f>+E150/E$51</f>
        <v>0.0030015007503751876</v>
      </c>
      <c r="G150" s="79">
        <f>(E150/B150-1)</f>
        <v>0.1428571428571428</v>
      </c>
    </row>
    <row r="151" spans="1:7" ht="11.25">
      <c r="A151" s="77" t="s">
        <v>72</v>
      </c>
      <c r="B151" s="78">
        <v>1</v>
      </c>
      <c r="C151" s="82">
        <f>+B151/B$51</f>
        <v>4.095507228570259E-05</v>
      </c>
      <c r="E151" s="64">
        <v>0</v>
      </c>
      <c r="F151" s="82">
        <f>+E151/E$51</f>
        <v>0</v>
      </c>
      <c r="G151" s="79">
        <f>IF(B151=0,0,((E151/B151-1)))</f>
        <v>-1</v>
      </c>
    </row>
    <row r="152" spans="1:7" ht="12" thickBot="1">
      <c r="A152" s="83" t="s">
        <v>73</v>
      </c>
      <c r="B152" s="89">
        <v>185</v>
      </c>
      <c r="C152" s="85">
        <f>SUM(C149:C151)</f>
        <v>0.007576688372854978</v>
      </c>
      <c r="D152" s="84"/>
      <c r="E152" s="84">
        <f>SUM(E149:E151)</f>
        <v>205</v>
      </c>
      <c r="F152" s="85">
        <f>SUM(F149:F151)</f>
        <v>0.008545939636484909</v>
      </c>
      <c r="G152" s="86">
        <f>(E152/B152-1)</f>
        <v>0.10810810810810811</v>
      </c>
    </row>
    <row r="153" spans="1:7" ht="11.25">
      <c r="A153" s="81" t="str">
        <f>+A103</f>
        <v>Fuente: Superintendencia de Salud, Archivo Maestro de Beneficiarios. </v>
      </c>
      <c r="G153" s="66"/>
    </row>
    <row r="154" spans="1:7" ht="11.25">
      <c r="A154" s="77"/>
      <c r="G154" s="66"/>
    </row>
  </sheetData>
  <sheetProtection/>
  <mergeCells count="17">
    <mergeCell ref="A54:G54"/>
    <mergeCell ref="A56:G56"/>
    <mergeCell ref="A57:G57"/>
    <mergeCell ref="A2:G2"/>
    <mergeCell ref="A3:G3"/>
    <mergeCell ref="A4:G4"/>
    <mergeCell ref="B6:C6"/>
    <mergeCell ref="E6:F6"/>
    <mergeCell ref="A53:G53"/>
    <mergeCell ref="B59:C59"/>
    <mergeCell ref="E59:F59"/>
    <mergeCell ref="A105:G105"/>
    <mergeCell ref="A107:G107"/>
    <mergeCell ref="A108:G108"/>
    <mergeCell ref="B110:C110"/>
    <mergeCell ref="E110:F110"/>
    <mergeCell ref="A104:G104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5"/>
  <sheetViews>
    <sheetView showGridLines="0" zoomScalePageLayoutView="0" workbookViewId="0" topLeftCell="A1">
      <selection activeCell="A1" sqref="A1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8984375" style="4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146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221342</v>
      </c>
      <c r="D10" s="7">
        <v>215011</v>
      </c>
      <c r="E10" s="7">
        <v>12757.186965</v>
      </c>
      <c r="F10" s="7">
        <v>5804.295726</v>
      </c>
      <c r="G10" s="7">
        <v>2797.338081</v>
      </c>
      <c r="H10" s="7">
        <v>3353</v>
      </c>
      <c r="I10" s="7">
        <v>1441</v>
      </c>
      <c r="J10" s="7">
        <v>498</v>
      </c>
      <c r="K10" s="7">
        <v>76</v>
      </c>
      <c r="L10" s="8">
        <v>2015</v>
      </c>
      <c r="M10" s="9">
        <v>0.9772546539155226</v>
      </c>
    </row>
    <row r="11" spans="1:13" ht="11.25">
      <c r="A11" s="5">
        <v>78</v>
      </c>
      <c r="B11" s="6" t="s">
        <v>106</v>
      </c>
      <c r="C11" s="7">
        <v>270229</v>
      </c>
      <c r="D11" s="7">
        <v>263000</v>
      </c>
      <c r="E11" s="7">
        <v>13459.85993</v>
      </c>
      <c r="F11" s="7">
        <v>6528.173522</v>
      </c>
      <c r="G11" s="7">
        <v>1585.424389</v>
      </c>
      <c r="H11" s="7">
        <v>4847</v>
      </c>
      <c r="I11" s="7">
        <v>2602</v>
      </c>
      <c r="J11" s="7">
        <v>2692</v>
      </c>
      <c r="K11" s="7">
        <v>61</v>
      </c>
      <c r="L11" s="8">
        <v>5355</v>
      </c>
      <c r="M11" s="9">
        <v>0.999894979455356</v>
      </c>
    </row>
    <row r="12" spans="1:13" ht="11.25">
      <c r="A12" s="5">
        <v>80</v>
      </c>
      <c r="B12" s="6" t="s">
        <v>16</v>
      </c>
      <c r="C12" s="7">
        <v>69045</v>
      </c>
      <c r="D12" s="7">
        <v>64784</v>
      </c>
      <c r="E12" s="7">
        <v>3685.524685</v>
      </c>
      <c r="F12" s="7">
        <v>3733.840614</v>
      </c>
      <c r="G12" s="7">
        <v>550.662145</v>
      </c>
      <c r="H12" s="7">
        <v>845</v>
      </c>
      <c r="I12" s="7">
        <v>675</v>
      </c>
      <c r="J12" s="7">
        <v>237</v>
      </c>
      <c r="K12" s="7">
        <v>43</v>
      </c>
      <c r="L12" s="8">
        <v>955</v>
      </c>
      <c r="M12" s="9">
        <v>1</v>
      </c>
    </row>
    <row r="13" spans="1:13" ht="11.25">
      <c r="A13" s="5">
        <v>81</v>
      </c>
      <c r="B13" s="57" t="s">
        <v>21</v>
      </c>
      <c r="C13" s="7">
        <v>11659</v>
      </c>
      <c r="D13" s="7">
        <v>8330</v>
      </c>
      <c r="E13" s="7">
        <v>321.283565</v>
      </c>
      <c r="F13" s="7">
        <v>74.071551</v>
      </c>
      <c r="G13" s="7">
        <v>24.352742</v>
      </c>
      <c r="H13" s="7">
        <v>347</v>
      </c>
      <c r="I13" s="7">
        <v>186</v>
      </c>
      <c r="J13" s="7">
        <v>0</v>
      </c>
      <c r="K13" s="7">
        <v>3</v>
      </c>
      <c r="L13" s="8">
        <v>189</v>
      </c>
      <c r="M13" s="9">
        <v>0.28015408474661063</v>
      </c>
    </row>
    <row r="14" spans="1:13" ht="11.25">
      <c r="A14" s="5">
        <v>88</v>
      </c>
      <c r="B14" s="6" t="s">
        <v>107</v>
      </c>
      <c r="C14" s="7">
        <v>170138</v>
      </c>
      <c r="D14" s="7">
        <v>162805</v>
      </c>
      <c r="E14" s="7">
        <v>9326.708938</v>
      </c>
      <c r="F14" s="7">
        <v>2288.869897</v>
      </c>
      <c r="G14" s="7">
        <v>750.478957</v>
      </c>
      <c r="H14" s="7">
        <v>2384</v>
      </c>
      <c r="I14" s="7">
        <v>1152</v>
      </c>
      <c r="J14" s="7">
        <v>211</v>
      </c>
      <c r="K14" s="7">
        <v>243</v>
      </c>
      <c r="L14" s="8">
        <v>1606</v>
      </c>
      <c r="M14" s="9">
        <v>1</v>
      </c>
    </row>
    <row r="15" spans="1:13" ht="11.25">
      <c r="A15" s="5">
        <v>99</v>
      </c>
      <c r="B15" s="6" t="s">
        <v>17</v>
      </c>
      <c r="C15" s="7">
        <v>295307</v>
      </c>
      <c r="D15" s="7">
        <v>283775</v>
      </c>
      <c r="E15" s="7">
        <v>13773.453822</v>
      </c>
      <c r="F15" s="7">
        <v>7198.12249</v>
      </c>
      <c r="G15" s="7">
        <v>1301.476458</v>
      </c>
      <c r="H15" s="7">
        <v>5174</v>
      </c>
      <c r="I15" s="7">
        <v>2889</v>
      </c>
      <c r="J15" s="7">
        <v>1352</v>
      </c>
      <c r="K15" s="7">
        <v>129</v>
      </c>
      <c r="L15" s="8">
        <v>4370</v>
      </c>
      <c r="M15" s="9">
        <v>0.9974442306961708</v>
      </c>
    </row>
    <row r="16" spans="1:13" ht="11.25">
      <c r="A16" s="7">
        <v>107</v>
      </c>
      <c r="B16" s="11" t="s">
        <v>25</v>
      </c>
      <c r="C16" s="7">
        <v>303987</v>
      </c>
      <c r="D16" s="7">
        <v>314325</v>
      </c>
      <c r="E16" s="7">
        <v>12758.828316</v>
      </c>
      <c r="F16" s="7">
        <v>3749.619383</v>
      </c>
      <c r="G16" s="7">
        <v>1152.306954</v>
      </c>
      <c r="H16" s="7">
        <v>4743</v>
      </c>
      <c r="I16" s="7">
        <v>3730</v>
      </c>
      <c r="J16" s="7">
        <v>2074</v>
      </c>
      <c r="K16" s="7">
        <v>14</v>
      </c>
      <c r="L16" s="8">
        <v>5818</v>
      </c>
      <c r="M16" s="9">
        <v>0.9922288423967188</v>
      </c>
    </row>
    <row r="17" spans="1:11" ht="11.2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</row>
    <row r="18" spans="2:13" ht="11.25">
      <c r="B18" s="6" t="s">
        <v>125</v>
      </c>
      <c r="C18" s="12">
        <v>1341707</v>
      </c>
      <c r="D18" s="10">
        <v>1312030</v>
      </c>
      <c r="E18" s="10">
        <v>66082.846221</v>
      </c>
      <c r="F18" s="10">
        <v>29376.993183000002</v>
      </c>
      <c r="G18" s="10">
        <v>8162.039726</v>
      </c>
      <c r="H18" s="10">
        <v>21693</v>
      </c>
      <c r="I18" s="10">
        <v>12675</v>
      </c>
      <c r="J18" s="10">
        <v>7064</v>
      </c>
      <c r="K18" s="10">
        <v>569</v>
      </c>
      <c r="L18" s="10">
        <v>20308</v>
      </c>
      <c r="M18" s="13">
        <v>0.9831530979614216</v>
      </c>
    </row>
    <row r="19" spans="1:11" ht="11.25">
      <c r="A19" s="5"/>
      <c r="B19" s="5"/>
      <c r="C19" s="12"/>
      <c r="D19" s="10"/>
      <c r="E19" s="10"/>
      <c r="F19" s="10"/>
      <c r="G19" s="10"/>
      <c r="H19" s="10"/>
      <c r="I19" s="10"/>
      <c r="J19" s="10"/>
      <c r="K19" s="10"/>
    </row>
    <row r="20" spans="1:13" ht="11.25">
      <c r="A20" s="5">
        <v>62</v>
      </c>
      <c r="B20" s="57" t="s">
        <v>18</v>
      </c>
      <c r="C20" s="7">
        <v>1570</v>
      </c>
      <c r="D20" s="7">
        <v>3095</v>
      </c>
      <c r="E20" s="7">
        <v>117.949717</v>
      </c>
      <c r="F20" s="7">
        <v>14.077985</v>
      </c>
      <c r="G20" s="7">
        <v>1.626235</v>
      </c>
      <c r="H20" s="7">
        <v>6</v>
      </c>
      <c r="I20" s="7">
        <v>3</v>
      </c>
      <c r="J20" s="7">
        <v>0</v>
      </c>
      <c r="K20" s="7">
        <v>0</v>
      </c>
      <c r="L20" s="8">
        <v>3</v>
      </c>
      <c r="M20" s="9">
        <v>0</v>
      </c>
    </row>
    <row r="21" spans="1:13" ht="11.25">
      <c r="A21" s="5">
        <v>63</v>
      </c>
      <c r="B21" s="57" t="s">
        <v>96</v>
      </c>
      <c r="C21" s="7">
        <v>14056</v>
      </c>
      <c r="D21" s="7">
        <v>19803</v>
      </c>
      <c r="E21" s="7">
        <v>842.913111</v>
      </c>
      <c r="F21" s="7">
        <v>192.35739</v>
      </c>
      <c r="G21" s="7">
        <v>28.978174</v>
      </c>
      <c r="H21" s="7">
        <v>66</v>
      </c>
      <c r="I21" s="7">
        <v>58</v>
      </c>
      <c r="J21" s="7">
        <v>9</v>
      </c>
      <c r="K21" s="7">
        <v>0</v>
      </c>
      <c r="L21" s="8">
        <v>67</v>
      </c>
      <c r="M21" s="9">
        <v>1</v>
      </c>
    </row>
    <row r="22" spans="1:13" ht="11.25">
      <c r="A22" s="5">
        <v>65</v>
      </c>
      <c r="B22" s="57" t="s">
        <v>19</v>
      </c>
      <c r="C22" s="7">
        <v>12501</v>
      </c>
      <c r="D22" s="7">
        <v>25405</v>
      </c>
      <c r="E22" s="7">
        <v>956.863914</v>
      </c>
      <c r="F22" s="7">
        <v>268.814862</v>
      </c>
      <c r="G22" s="7">
        <v>9.606169</v>
      </c>
      <c r="H22" s="7">
        <v>57</v>
      </c>
      <c r="I22" s="7">
        <v>24</v>
      </c>
      <c r="J22" s="7">
        <v>23</v>
      </c>
      <c r="K22" s="7">
        <v>0</v>
      </c>
      <c r="L22" s="8">
        <v>47</v>
      </c>
      <c r="M22" s="9">
        <v>0</v>
      </c>
    </row>
    <row r="23" spans="1:13" ht="11.25">
      <c r="A23" s="5">
        <v>68</v>
      </c>
      <c r="B23" s="57" t="s">
        <v>20</v>
      </c>
      <c r="C23" s="7">
        <v>2134</v>
      </c>
      <c r="D23" s="7">
        <v>4452</v>
      </c>
      <c r="E23" s="7">
        <v>158.974984</v>
      </c>
      <c r="F23" s="7">
        <v>11.17214</v>
      </c>
      <c r="G23" s="7">
        <v>0.538039</v>
      </c>
      <c r="H23" s="7">
        <v>11</v>
      </c>
      <c r="I23" s="7">
        <v>4</v>
      </c>
      <c r="J23" s="7">
        <v>1</v>
      </c>
      <c r="K23" s="7">
        <v>0</v>
      </c>
      <c r="L23" s="8">
        <v>5</v>
      </c>
      <c r="M23" s="9">
        <v>0</v>
      </c>
    </row>
    <row r="24" spans="1:13" ht="11.25">
      <c r="A24" s="5">
        <v>76</v>
      </c>
      <c r="B24" s="57" t="s">
        <v>97</v>
      </c>
      <c r="C24" s="7">
        <v>14036</v>
      </c>
      <c r="D24" s="7">
        <v>12204</v>
      </c>
      <c r="E24" s="7">
        <v>763.838344</v>
      </c>
      <c r="F24" s="7">
        <v>101.763398</v>
      </c>
      <c r="G24" s="7">
        <v>12.234837</v>
      </c>
      <c r="H24" s="7">
        <v>68</v>
      </c>
      <c r="I24" s="7">
        <v>13</v>
      </c>
      <c r="J24" s="7">
        <v>17</v>
      </c>
      <c r="K24" s="7">
        <v>1</v>
      </c>
      <c r="L24" s="8">
        <v>31</v>
      </c>
      <c r="M24" s="9">
        <v>0</v>
      </c>
    </row>
    <row r="25" spans="1:13" ht="11.25">
      <c r="A25" s="5">
        <v>94</v>
      </c>
      <c r="B25" s="57" t="s">
        <v>22</v>
      </c>
      <c r="C25" s="7">
        <v>1379</v>
      </c>
      <c r="D25" s="7">
        <v>2673</v>
      </c>
      <c r="E25" s="7">
        <v>78.792059</v>
      </c>
      <c r="F25" s="7">
        <v>28.57587</v>
      </c>
      <c r="G25" s="7">
        <v>0</v>
      </c>
      <c r="H25" s="7">
        <v>7</v>
      </c>
      <c r="I25" s="7">
        <v>2</v>
      </c>
      <c r="J25" s="7">
        <v>2</v>
      </c>
      <c r="K25" s="7">
        <v>0</v>
      </c>
      <c r="L25" s="8">
        <v>4</v>
      </c>
      <c r="M25" s="9">
        <v>0</v>
      </c>
    </row>
    <row r="26" spans="1:13" ht="11.25">
      <c r="A26" s="5"/>
      <c r="B26" s="5"/>
      <c r="C26" s="12"/>
      <c r="D26" s="10"/>
      <c r="E26" s="10"/>
      <c r="F26" s="10"/>
      <c r="G26" s="10"/>
      <c r="H26" s="10"/>
      <c r="I26" s="10"/>
      <c r="J26" s="10"/>
      <c r="K26" s="10"/>
      <c r="M26" s="9"/>
    </row>
    <row r="27" spans="2:13" ht="11.25">
      <c r="B27" s="6" t="s">
        <v>23</v>
      </c>
      <c r="C27" s="12">
        <v>45676</v>
      </c>
      <c r="D27" s="10">
        <v>67632</v>
      </c>
      <c r="E27" s="10">
        <v>2919.332129</v>
      </c>
      <c r="F27" s="10">
        <v>616.761645</v>
      </c>
      <c r="G27" s="10">
        <v>52.983453999999995</v>
      </c>
      <c r="H27" s="10">
        <v>215</v>
      </c>
      <c r="I27" s="10">
        <v>104</v>
      </c>
      <c r="J27" s="10">
        <v>52</v>
      </c>
      <c r="K27" s="10">
        <v>1</v>
      </c>
      <c r="L27" s="10">
        <v>157</v>
      </c>
      <c r="M27" s="13">
        <v>0.3028215047310837</v>
      </c>
    </row>
    <row r="28" spans="1:11" ht="11.25">
      <c r="A28" s="5"/>
      <c r="B28" s="5"/>
      <c r="C28" s="12"/>
      <c r="D28" s="10"/>
      <c r="E28" s="10"/>
      <c r="F28" s="10"/>
      <c r="G28" s="10"/>
      <c r="H28" s="10"/>
      <c r="I28" s="10"/>
      <c r="J28" s="10"/>
      <c r="K28" s="10"/>
    </row>
    <row r="29" spans="2:13" ht="12" thickBot="1">
      <c r="B29" s="14" t="s">
        <v>24</v>
      </c>
      <c r="C29" s="15">
        <v>1387383</v>
      </c>
      <c r="D29" s="15">
        <v>1379662</v>
      </c>
      <c r="E29" s="16">
        <v>69002.17835</v>
      </c>
      <c r="F29" s="16">
        <v>29993.754828</v>
      </c>
      <c r="G29" s="16">
        <v>8215.02318</v>
      </c>
      <c r="H29" s="16">
        <v>21908</v>
      </c>
      <c r="I29" s="16">
        <v>12779</v>
      </c>
      <c r="J29" s="16">
        <v>7116</v>
      </c>
      <c r="K29" s="16">
        <v>570</v>
      </c>
      <c r="L29" s="16">
        <v>20465</v>
      </c>
      <c r="M29" s="17">
        <v>0.9602088148186965</v>
      </c>
    </row>
    <row r="30" spans="2:11" ht="11.25">
      <c r="B30" s="6" t="s">
        <v>100</v>
      </c>
      <c r="C30" s="5"/>
      <c r="D30" s="5"/>
      <c r="E30" s="5"/>
      <c r="F30" s="5"/>
      <c r="G30" s="5"/>
      <c r="H30" s="5"/>
      <c r="I30" s="5"/>
      <c r="J30" s="5"/>
      <c r="K30" s="5"/>
    </row>
    <row r="31" spans="2:11" ht="11.25">
      <c r="B31" s="6" t="s">
        <v>32</v>
      </c>
      <c r="C31" s="5"/>
      <c r="D31" s="5"/>
      <c r="E31" s="5"/>
      <c r="F31" s="5"/>
      <c r="G31" s="5"/>
      <c r="H31" s="5"/>
      <c r="I31" s="5"/>
      <c r="J31" s="5"/>
      <c r="K31" s="5"/>
    </row>
    <row r="32" spans="2:13" ht="11.25">
      <c r="B32" s="6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1.25">
      <c r="B33" s="6" t="s">
        <v>95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1.25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64" customWidth="1"/>
    <col min="2" max="3" width="9.59765625" style="64" customWidth="1"/>
    <col min="4" max="4" width="2" style="64" customWidth="1"/>
    <col min="5" max="6" width="9.59765625" style="64" customWidth="1"/>
    <col min="7" max="7" width="9.59765625" style="88" customWidth="1"/>
    <col min="8" max="8" width="18.59765625" style="64" customWidth="1"/>
    <col min="9" max="10" width="19.8984375" style="64" customWidth="1"/>
    <col min="11" max="11" width="11" style="64" customWidth="1"/>
    <col min="12" max="16384" width="19.8984375" style="64" customWidth="1"/>
  </cols>
  <sheetData>
    <row r="2" spans="1:11" ht="13.5">
      <c r="A2" s="100" t="s">
        <v>35</v>
      </c>
      <c r="B2" s="100"/>
      <c r="C2" s="100"/>
      <c r="D2" s="100"/>
      <c r="E2" s="100"/>
      <c r="F2" s="100"/>
      <c r="G2" s="100"/>
      <c r="K2" s="65"/>
    </row>
    <row r="3" spans="1:11" ht="13.5">
      <c r="A3" s="100" t="s">
        <v>36</v>
      </c>
      <c r="B3" s="100"/>
      <c r="C3" s="100"/>
      <c r="D3" s="100"/>
      <c r="E3" s="100"/>
      <c r="F3" s="100"/>
      <c r="G3" s="100"/>
      <c r="K3" s="65"/>
    </row>
    <row r="4" spans="1:7" ht="13.5">
      <c r="A4" s="100" t="s">
        <v>147</v>
      </c>
      <c r="B4" s="100"/>
      <c r="C4" s="100"/>
      <c r="D4" s="100"/>
      <c r="E4" s="100"/>
      <c r="F4" s="100"/>
      <c r="G4" s="100"/>
    </row>
    <row r="5" ht="12" thickBot="1">
      <c r="G5" s="66"/>
    </row>
    <row r="6" spans="1:7" ht="11.25">
      <c r="A6" s="67"/>
      <c r="B6" s="98" t="s">
        <v>117</v>
      </c>
      <c r="C6" s="98"/>
      <c r="D6" s="68"/>
      <c r="E6" s="98" t="s">
        <v>116</v>
      </c>
      <c r="F6" s="98"/>
      <c r="G6" s="69"/>
    </row>
    <row r="7" spans="1:7" ht="11.25">
      <c r="A7" s="70"/>
      <c r="B7" s="71"/>
      <c r="C7" s="71" t="s">
        <v>37</v>
      </c>
      <c r="D7" s="71"/>
      <c r="E7" s="71"/>
      <c r="F7" s="71" t="s">
        <v>37</v>
      </c>
      <c r="G7" s="72" t="s">
        <v>38</v>
      </c>
    </row>
    <row r="8" spans="1:7" ht="11.25">
      <c r="A8" s="73"/>
      <c r="B8" s="74" t="s">
        <v>39</v>
      </c>
      <c r="C8" s="74" t="s">
        <v>40</v>
      </c>
      <c r="D8" s="74"/>
      <c r="E8" s="74" t="s">
        <v>39</v>
      </c>
      <c r="F8" s="74" t="s">
        <v>40</v>
      </c>
      <c r="G8" s="75" t="s">
        <v>41</v>
      </c>
    </row>
    <row r="9" spans="1:7" ht="11.25">
      <c r="A9" s="76" t="s">
        <v>42</v>
      </c>
      <c r="G9" s="66"/>
    </row>
    <row r="10" spans="1:9" ht="11.25">
      <c r="A10" s="77" t="s">
        <v>43</v>
      </c>
      <c r="B10" s="78">
        <v>1378237</v>
      </c>
      <c r="C10" s="79">
        <v>0.4955334157881869</v>
      </c>
      <c r="D10" s="79"/>
      <c r="E10" s="78">
        <v>1387383</v>
      </c>
      <c r="F10" s="79">
        <v>0.5013951706603976</v>
      </c>
      <c r="G10" s="79">
        <v>0.006636013980179101</v>
      </c>
      <c r="H10" s="80"/>
      <c r="I10" s="80"/>
    </row>
    <row r="11" spans="1:9" ht="11.25">
      <c r="A11" s="77" t="s">
        <v>44</v>
      </c>
      <c r="B11" s="78">
        <v>1403083</v>
      </c>
      <c r="C11" s="79">
        <v>0.5044665842118131</v>
      </c>
      <c r="D11" s="79"/>
      <c r="E11" s="78">
        <v>1379662</v>
      </c>
      <c r="F11" s="79">
        <v>0.4986048293396024</v>
      </c>
      <c r="G11" s="79">
        <v>-0.016692526386535955</v>
      </c>
      <c r="H11" s="80"/>
      <c r="I11" s="80"/>
    </row>
    <row r="12" spans="1:9" ht="11.25">
      <c r="A12" s="77" t="s">
        <v>45</v>
      </c>
      <c r="B12" s="78">
        <v>2781320</v>
      </c>
      <c r="C12" s="79">
        <v>1</v>
      </c>
      <c r="D12" s="79"/>
      <c r="E12" s="78">
        <v>2767045</v>
      </c>
      <c r="F12" s="79">
        <v>1</v>
      </c>
      <c r="G12" s="79">
        <v>-0.005132455093265098</v>
      </c>
      <c r="H12" s="80"/>
      <c r="I12" s="80"/>
    </row>
    <row r="13" spans="1:7" ht="11.25">
      <c r="A13" s="76" t="s">
        <v>46</v>
      </c>
      <c r="B13" s="78"/>
      <c r="C13" s="81"/>
      <c r="D13" s="81"/>
      <c r="E13" s="78"/>
      <c r="F13" s="81"/>
      <c r="G13" s="66"/>
    </row>
    <row r="14" spans="1:9" ht="11.25">
      <c r="A14" s="77" t="s">
        <v>47</v>
      </c>
      <c r="B14" s="78">
        <v>1597265</v>
      </c>
      <c r="C14" s="79">
        <v>0.5742830742237499</v>
      </c>
      <c r="D14" s="79"/>
      <c r="E14" s="78">
        <v>1581468</v>
      </c>
      <c r="F14" s="79">
        <v>0.5715367838253443</v>
      </c>
      <c r="G14" s="79">
        <v>-0.009890030771349756</v>
      </c>
      <c r="H14" s="80"/>
      <c r="I14" s="80"/>
    </row>
    <row r="15" spans="1:9" ht="11.25">
      <c r="A15" s="77" t="s">
        <v>49</v>
      </c>
      <c r="B15" s="78">
        <v>201176</v>
      </c>
      <c r="C15" s="79">
        <v>0.07233112335150216</v>
      </c>
      <c r="D15" s="79"/>
      <c r="E15" s="78">
        <v>201795</v>
      </c>
      <c r="F15" s="79">
        <v>0.07292797912574606</v>
      </c>
      <c r="G15" s="79">
        <v>0.0030769077822403457</v>
      </c>
      <c r="H15" s="80"/>
      <c r="I15" s="80"/>
    </row>
    <row r="16" spans="1:9" ht="11.25">
      <c r="A16" s="77" t="s">
        <v>48</v>
      </c>
      <c r="B16" s="78">
        <v>192733</v>
      </c>
      <c r="C16" s="79">
        <v>0.06929551436008802</v>
      </c>
      <c r="D16" s="79"/>
      <c r="E16" s="78">
        <v>193110</v>
      </c>
      <c r="F16" s="79">
        <v>0.06978925171076003</v>
      </c>
      <c r="G16" s="79">
        <v>0.0019560739468591493</v>
      </c>
      <c r="H16" s="80"/>
      <c r="I16" s="80"/>
    </row>
    <row r="17" spans="1:9" ht="11.25">
      <c r="A17" s="77" t="s">
        <v>76</v>
      </c>
      <c r="B17" s="78">
        <v>169298</v>
      </c>
      <c r="C17" s="79">
        <v>0.06086965901082939</v>
      </c>
      <c r="D17" s="79"/>
      <c r="E17" s="78">
        <v>169539</v>
      </c>
      <c r="F17" s="79">
        <v>0.06127077803216066</v>
      </c>
      <c r="G17" s="79">
        <v>0.0014235253812804327</v>
      </c>
      <c r="H17" s="80"/>
      <c r="I17" s="80"/>
    </row>
    <row r="18" spans="1:9" ht="11.25">
      <c r="A18" s="77" t="s">
        <v>50</v>
      </c>
      <c r="B18" s="78">
        <v>620848</v>
      </c>
      <c r="C18" s="79">
        <v>0.22322062905383055</v>
      </c>
      <c r="D18" s="79"/>
      <c r="E18" s="78">
        <v>621133</v>
      </c>
      <c r="F18" s="79">
        <v>0.22447520730598888</v>
      </c>
      <c r="G18" s="79">
        <v>0.000459049558023894</v>
      </c>
      <c r="H18" s="80"/>
      <c r="I18" s="80"/>
    </row>
    <row r="19" spans="1:7" ht="11.25">
      <c r="A19" s="77" t="s">
        <v>51</v>
      </c>
      <c r="B19" s="78">
        <v>2781320</v>
      </c>
      <c r="C19" s="79">
        <v>1</v>
      </c>
      <c r="D19" s="79"/>
      <c r="E19" s="78">
        <v>2767045</v>
      </c>
      <c r="F19" s="79">
        <v>1</v>
      </c>
      <c r="G19" s="79">
        <v>-0.005132455093265098</v>
      </c>
    </row>
    <row r="20" spans="1:7" ht="11.25">
      <c r="A20" s="76" t="s">
        <v>52</v>
      </c>
      <c r="B20" s="78"/>
      <c r="C20" s="81"/>
      <c r="D20" s="81"/>
      <c r="E20" s="78"/>
      <c r="F20" s="81"/>
      <c r="G20" s="66"/>
    </row>
    <row r="21" spans="1:9" ht="11.25">
      <c r="A21" s="77" t="s">
        <v>53</v>
      </c>
      <c r="B21" s="78">
        <v>1174931</v>
      </c>
      <c r="C21" s="79">
        <v>0.8524883601296439</v>
      </c>
      <c r="D21" s="79"/>
      <c r="E21" s="78">
        <v>1173469</v>
      </c>
      <c r="F21" s="79">
        <v>0.8458147461803986</v>
      </c>
      <c r="G21" s="79">
        <v>-0.0012443283903480484</v>
      </c>
      <c r="H21" s="80"/>
      <c r="I21" s="80"/>
    </row>
    <row r="22" spans="1:9" ht="11.25">
      <c r="A22" s="77" t="s">
        <v>54</v>
      </c>
      <c r="B22" s="78">
        <v>48385</v>
      </c>
      <c r="C22" s="79">
        <v>0.03510644395702626</v>
      </c>
      <c r="D22" s="79"/>
      <c r="E22" s="78">
        <v>47653</v>
      </c>
      <c r="F22" s="79">
        <v>0.03434740082587144</v>
      </c>
      <c r="G22" s="79">
        <v>-0.015128655575074923</v>
      </c>
      <c r="H22" s="80"/>
      <c r="I22" s="80"/>
    </row>
    <row r="23" spans="1:9" ht="11.25">
      <c r="A23" s="77" t="s">
        <v>55</v>
      </c>
      <c r="B23" s="78">
        <v>90358</v>
      </c>
      <c r="C23" s="79">
        <v>0.065560567594688</v>
      </c>
      <c r="D23" s="79"/>
      <c r="E23" s="78">
        <v>92730</v>
      </c>
      <c r="F23" s="79">
        <v>0.06683806850739846</v>
      </c>
      <c r="G23" s="79">
        <v>0.02625113437659099</v>
      </c>
      <c r="H23" s="80"/>
      <c r="I23" s="80"/>
    </row>
    <row r="24" spans="1:9" ht="11.25">
      <c r="A24" s="77" t="s">
        <v>56</v>
      </c>
      <c r="B24" s="78">
        <v>64563</v>
      </c>
      <c r="C24" s="79">
        <v>0.04684462831864186</v>
      </c>
      <c r="D24" s="79"/>
      <c r="E24" s="78">
        <v>73531</v>
      </c>
      <c r="F24" s="79">
        <v>0.05299978448633146</v>
      </c>
      <c r="G24" s="79">
        <v>0.13890308690736175</v>
      </c>
      <c r="H24" s="78"/>
      <c r="I24" s="80"/>
    </row>
    <row r="25" spans="1:9" ht="11.25">
      <c r="A25" s="77" t="s">
        <v>57</v>
      </c>
      <c r="B25" s="78">
        <v>1378237</v>
      </c>
      <c r="C25" s="79">
        <v>1</v>
      </c>
      <c r="D25" s="79"/>
      <c r="E25" s="78">
        <v>1387383</v>
      </c>
      <c r="F25" s="79">
        <v>1</v>
      </c>
      <c r="G25" s="79">
        <v>0.006636013980179101</v>
      </c>
      <c r="H25" s="80"/>
      <c r="I25" s="80"/>
    </row>
    <row r="26" spans="1:7" ht="11.25">
      <c r="A26" s="76" t="s">
        <v>58</v>
      </c>
      <c r="B26" s="78"/>
      <c r="C26" s="81"/>
      <c r="D26" s="81"/>
      <c r="E26" s="78"/>
      <c r="F26" s="81"/>
      <c r="G26" s="66"/>
    </row>
    <row r="27" spans="1:9" ht="11.25">
      <c r="A27" s="64" t="s">
        <v>59</v>
      </c>
      <c r="B27" s="78">
        <v>896969</v>
      </c>
      <c r="C27" s="79">
        <v>0.6508089682688827</v>
      </c>
      <c r="D27" s="79"/>
      <c r="E27" s="78">
        <v>898450</v>
      </c>
      <c r="F27" s="79">
        <v>0.6475861387951273</v>
      </c>
      <c r="G27" s="79">
        <v>0.0016511161478267589</v>
      </c>
      <c r="H27" s="80"/>
      <c r="I27" s="80"/>
    </row>
    <row r="28" spans="1:9" ht="11.25">
      <c r="A28" s="64" t="s">
        <v>60</v>
      </c>
      <c r="B28" s="78">
        <v>481268</v>
      </c>
      <c r="C28" s="79">
        <v>0.3491910317311174</v>
      </c>
      <c r="D28" s="79"/>
      <c r="E28" s="78">
        <v>488933</v>
      </c>
      <c r="F28" s="79">
        <v>0.3524138612048728</v>
      </c>
      <c r="G28" s="79">
        <v>0.015926677028183844</v>
      </c>
      <c r="H28" s="80"/>
      <c r="I28" s="80"/>
    </row>
    <row r="29" spans="1:9" ht="11.25">
      <c r="A29" s="64" t="s">
        <v>61</v>
      </c>
      <c r="B29" s="78">
        <v>1378237</v>
      </c>
      <c r="C29" s="79">
        <v>1</v>
      </c>
      <c r="D29" s="79"/>
      <c r="E29" s="78">
        <v>1387383</v>
      </c>
      <c r="F29" s="79">
        <v>1</v>
      </c>
      <c r="G29" s="79">
        <v>0.006636013980179101</v>
      </c>
      <c r="H29" s="80"/>
      <c r="I29" s="80"/>
    </row>
    <row r="30" spans="1:9" ht="11.25">
      <c r="A30" s="76" t="s">
        <v>62</v>
      </c>
      <c r="B30" s="78"/>
      <c r="C30" s="66"/>
      <c r="D30" s="66"/>
      <c r="E30" s="78"/>
      <c r="F30" s="66"/>
      <c r="G30" s="66"/>
      <c r="H30" s="80"/>
      <c r="I30" s="80"/>
    </row>
    <row r="31" spans="1:9" ht="11.25">
      <c r="A31" s="64" t="s">
        <v>63</v>
      </c>
      <c r="B31" s="78">
        <v>695017</v>
      </c>
      <c r="C31" s="79">
        <v>0.5042797428889226</v>
      </c>
      <c r="D31" s="79"/>
      <c r="E31" s="78">
        <v>690908</v>
      </c>
      <c r="F31" s="79">
        <v>0.4979937046943778</v>
      </c>
      <c r="G31" s="79">
        <v>-0.005912085603661521</v>
      </c>
      <c r="H31" s="80"/>
      <c r="I31" s="80"/>
    </row>
    <row r="32" spans="1:9" ht="11.25">
      <c r="A32" s="64" t="s">
        <v>64</v>
      </c>
      <c r="B32" s="78">
        <v>544284</v>
      </c>
      <c r="C32" s="79">
        <v>0.39491321158842785</v>
      </c>
      <c r="D32" s="79"/>
      <c r="E32" s="78">
        <v>549994</v>
      </c>
      <c r="F32" s="79">
        <v>0.39642550038453694</v>
      </c>
      <c r="G32" s="79">
        <v>0.010490846690330846</v>
      </c>
      <c r="H32" s="80"/>
      <c r="I32" s="80"/>
    </row>
    <row r="33" spans="1:9" ht="11.25">
      <c r="A33" s="64" t="s">
        <v>65</v>
      </c>
      <c r="B33" s="78">
        <v>138936</v>
      </c>
      <c r="C33" s="79">
        <v>0.10080704552264959</v>
      </c>
      <c r="D33" s="79"/>
      <c r="E33" s="78">
        <v>146481</v>
      </c>
      <c r="F33" s="79">
        <v>0.10558079492108524</v>
      </c>
      <c r="G33" s="79">
        <v>0.05430557954741744</v>
      </c>
      <c r="H33" s="80"/>
      <c r="I33" s="80"/>
    </row>
    <row r="34" spans="1:9" ht="11.25">
      <c r="A34" s="64" t="s">
        <v>61</v>
      </c>
      <c r="B34" s="78">
        <v>1378237</v>
      </c>
      <c r="C34" s="79">
        <v>1</v>
      </c>
      <c r="D34" s="79"/>
      <c r="E34" s="78">
        <v>1387383</v>
      </c>
      <c r="F34" s="79">
        <v>1</v>
      </c>
      <c r="G34" s="79">
        <v>0.006636013980179101</v>
      </c>
      <c r="H34" s="80"/>
      <c r="I34" s="80"/>
    </row>
    <row r="35" spans="1:7" ht="11.25">
      <c r="A35" s="76" t="s">
        <v>66</v>
      </c>
      <c r="B35" s="78"/>
      <c r="C35" s="81"/>
      <c r="D35" s="81"/>
      <c r="E35" s="78"/>
      <c r="F35" s="81"/>
      <c r="G35" s="66"/>
    </row>
    <row r="36" spans="1:9" ht="11.25">
      <c r="A36" s="77" t="s">
        <v>104</v>
      </c>
      <c r="B36" s="78">
        <v>310760</v>
      </c>
      <c r="C36" s="79">
        <v>0.22547646014437284</v>
      </c>
      <c r="D36" s="79"/>
      <c r="E36" s="78">
        <v>303987</v>
      </c>
      <c r="F36" s="79">
        <v>0.21910820588114457</v>
      </c>
      <c r="G36" s="79">
        <v>-0.021794954305573433</v>
      </c>
      <c r="H36" s="80"/>
      <c r="I36" s="80"/>
    </row>
    <row r="37" spans="1:9" ht="11.25">
      <c r="A37" s="77" t="s">
        <v>103</v>
      </c>
      <c r="B37" s="78">
        <v>296686</v>
      </c>
      <c r="C37" s="79">
        <v>0.21526486373533724</v>
      </c>
      <c r="D37" s="79"/>
      <c r="E37" s="78">
        <v>295307</v>
      </c>
      <c r="F37" s="79">
        <v>0.21285182245998402</v>
      </c>
      <c r="G37" s="79">
        <v>-0.00464801170260809</v>
      </c>
      <c r="H37" s="80"/>
      <c r="I37" s="80"/>
    </row>
    <row r="38" spans="1:9" ht="11.25">
      <c r="A38" s="77" t="s">
        <v>114</v>
      </c>
      <c r="B38" s="78">
        <v>261346</v>
      </c>
      <c r="C38" s="79">
        <v>0.18962341019723022</v>
      </c>
      <c r="D38" s="79"/>
      <c r="E38" s="78">
        <v>270229</v>
      </c>
      <c r="F38" s="79">
        <v>0.19477606399963096</v>
      </c>
      <c r="G38" s="79">
        <v>0.03398942398200089</v>
      </c>
      <c r="H38" s="80"/>
      <c r="I38" s="80"/>
    </row>
    <row r="39" spans="1:9" ht="11.25">
      <c r="A39" s="77" t="s">
        <v>105</v>
      </c>
      <c r="B39" s="78">
        <v>206027</v>
      </c>
      <c r="C39" s="79">
        <v>0.14948590119115943</v>
      </c>
      <c r="D39" s="79"/>
      <c r="E39" s="78">
        <v>221342</v>
      </c>
      <c r="F39" s="79">
        <v>0.15953921880259453</v>
      </c>
      <c r="G39" s="79">
        <v>0.07433491726812513</v>
      </c>
      <c r="H39" s="80"/>
      <c r="I39" s="80"/>
    </row>
    <row r="40" spans="1:9" ht="11.25">
      <c r="A40" s="77" t="s">
        <v>108</v>
      </c>
      <c r="B40" s="78">
        <v>151428</v>
      </c>
      <c r="C40" s="79">
        <v>0.1098707987087852</v>
      </c>
      <c r="D40" s="79"/>
      <c r="E40" s="78">
        <v>170138</v>
      </c>
      <c r="F40" s="79">
        <v>0.12263232286974829</v>
      </c>
      <c r="G40" s="79">
        <v>0.12355707002667926</v>
      </c>
      <c r="H40" s="80"/>
      <c r="I40" s="80"/>
    </row>
    <row r="41" spans="1:9" ht="11.25">
      <c r="A41" s="77" t="s">
        <v>115</v>
      </c>
      <c r="B41" s="78">
        <v>69787</v>
      </c>
      <c r="C41" s="79">
        <v>0.05063497787390703</v>
      </c>
      <c r="D41" s="79"/>
      <c r="E41" s="78">
        <v>69045</v>
      </c>
      <c r="F41" s="79">
        <v>0.04976635867673166</v>
      </c>
      <c r="G41" s="79">
        <v>-0.010632352730451267</v>
      </c>
      <c r="H41" s="77"/>
      <c r="I41" s="80"/>
    </row>
    <row r="42" spans="1:9" ht="11.25">
      <c r="A42" s="77" t="s">
        <v>98</v>
      </c>
      <c r="B42" s="78">
        <v>14517</v>
      </c>
      <c r="C42" s="79">
        <v>0.010533021534032246</v>
      </c>
      <c r="D42" s="79"/>
      <c r="E42" s="78">
        <v>14056</v>
      </c>
      <c r="F42" s="79">
        <v>0.010131304765879357</v>
      </c>
      <c r="G42" s="79">
        <v>-0.03175587242543221</v>
      </c>
      <c r="H42" s="80"/>
      <c r="I42" s="80"/>
    </row>
    <row r="43" spans="1:9" ht="11.25">
      <c r="A43" s="77" t="s">
        <v>67</v>
      </c>
      <c r="B43" s="78">
        <v>1310551</v>
      </c>
      <c r="C43" s="79">
        <v>0.9508894333848242</v>
      </c>
      <c r="D43" s="79"/>
      <c r="E43" s="78">
        <v>1344104</v>
      </c>
      <c r="F43" s="79">
        <v>0.9688052974557133</v>
      </c>
      <c r="G43" s="79">
        <v>0.025602208536714688</v>
      </c>
      <c r="H43" s="80"/>
      <c r="I43" s="80"/>
    </row>
    <row r="44" spans="1:9" ht="11.25">
      <c r="A44" s="77" t="s">
        <v>68</v>
      </c>
      <c r="B44" s="78">
        <v>67686</v>
      </c>
      <c r="C44" s="79">
        <v>0.049110566615175766</v>
      </c>
      <c r="D44" s="79"/>
      <c r="E44" s="78">
        <v>43279</v>
      </c>
      <c r="F44" s="79">
        <v>0.031194702544286617</v>
      </c>
      <c r="G44" s="79">
        <v>-0.3605915551221819</v>
      </c>
      <c r="H44" s="80"/>
      <c r="I44" s="80"/>
    </row>
    <row r="45" spans="1:9" ht="11.25">
      <c r="A45" s="76" t="s">
        <v>61</v>
      </c>
      <c r="B45" s="78">
        <v>1378237</v>
      </c>
      <c r="C45" s="79">
        <v>1</v>
      </c>
      <c r="D45" s="79"/>
      <c r="E45" s="78">
        <v>1387383</v>
      </c>
      <c r="F45" s="79">
        <v>0.9999999999999999</v>
      </c>
      <c r="G45" s="79">
        <v>0.006636013980179101</v>
      </c>
      <c r="I45" s="80"/>
    </row>
    <row r="46" spans="1:7" ht="11.25">
      <c r="A46" s="76" t="s">
        <v>69</v>
      </c>
      <c r="G46" s="66"/>
    </row>
    <row r="47" spans="1:7" ht="11.25">
      <c r="A47" s="77" t="s">
        <v>79</v>
      </c>
      <c r="B47" s="64">
        <v>21364</v>
      </c>
      <c r="E47" s="64">
        <v>21908</v>
      </c>
      <c r="G47" s="79">
        <v>0.025463396367721325</v>
      </c>
    </row>
    <row r="48" spans="1:7" ht="11.25">
      <c r="A48" s="77" t="s">
        <v>70</v>
      </c>
      <c r="B48" s="64">
        <v>13440</v>
      </c>
      <c r="C48" s="82">
        <v>0.6047244094488189</v>
      </c>
      <c r="E48" s="64">
        <v>12779</v>
      </c>
      <c r="F48" s="82">
        <v>0.6244319569997557</v>
      </c>
      <c r="G48" s="79">
        <v>-0.04918154761904758</v>
      </c>
    </row>
    <row r="49" spans="1:7" ht="11.25">
      <c r="A49" s="77" t="s">
        <v>71</v>
      </c>
      <c r="B49" s="64">
        <v>8258</v>
      </c>
      <c r="C49" s="82">
        <v>0.3715635545556805</v>
      </c>
      <c r="E49" s="64">
        <v>7116</v>
      </c>
      <c r="F49" s="82">
        <v>0.34771561202052287</v>
      </c>
      <c r="G49" s="79">
        <v>-0.13829014289174135</v>
      </c>
    </row>
    <row r="50" spans="1:7" ht="11.25">
      <c r="A50" s="77" t="s">
        <v>72</v>
      </c>
      <c r="B50" s="64">
        <v>527</v>
      </c>
      <c r="C50" s="82">
        <v>0.023712035995500563</v>
      </c>
      <c r="E50" s="64">
        <v>570</v>
      </c>
      <c r="F50" s="82">
        <v>0.027852430979721475</v>
      </c>
      <c r="G50" s="79">
        <v>0.0815939278937381</v>
      </c>
    </row>
    <row r="51" spans="1:7" ht="12" thickBot="1">
      <c r="A51" s="83" t="s">
        <v>73</v>
      </c>
      <c r="B51" s="84">
        <v>22225</v>
      </c>
      <c r="C51" s="85">
        <v>1</v>
      </c>
      <c r="D51" s="84"/>
      <c r="E51" s="84">
        <v>20465</v>
      </c>
      <c r="F51" s="85">
        <v>1</v>
      </c>
      <c r="G51" s="86">
        <v>-0.07919010123734538</v>
      </c>
    </row>
    <row r="52" spans="1:7" ht="11.25">
      <c r="A52" s="81" t="s">
        <v>100</v>
      </c>
      <c r="G52" s="66"/>
    </row>
    <row r="53" spans="1:7" ht="11.25">
      <c r="A53" s="101"/>
      <c r="B53" s="101"/>
      <c r="C53" s="101"/>
      <c r="D53" s="101"/>
      <c r="E53" s="101"/>
      <c r="F53" s="101"/>
      <c r="G53" s="101"/>
    </row>
    <row r="54" spans="1:7" ht="22.5" customHeight="1">
      <c r="A54" s="99"/>
      <c r="B54" s="99"/>
      <c r="C54" s="99"/>
      <c r="D54" s="99"/>
      <c r="E54" s="99"/>
      <c r="F54" s="99"/>
      <c r="G54" s="99"/>
    </row>
    <row r="55" ht="11.25">
      <c r="G55" s="66"/>
    </row>
    <row r="56" spans="1:7" ht="13.5">
      <c r="A56" s="100" t="s">
        <v>85</v>
      </c>
      <c r="B56" s="100"/>
      <c r="C56" s="100"/>
      <c r="D56" s="100"/>
      <c r="E56" s="100"/>
      <c r="F56" s="100"/>
      <c r="G56" s="100"/>
    </row>
    <row r="57" spans="1:7" ht="13.5">
      <c r="A57" s="100" t="s">
        <v>147</v>
      </c>
      <c r="B57" s="100"/>
      <c r="C57" s="100"/>
      <c r="D57" s="100"/>
      <c r="E57" s="100"/>
      <c r="F57" s="100"/>
      <c r="G57" s="100"/>
    </row>
    <row r="58" ht="12" thickBot="1">
      <c r="G58" s="66"/>
    </row>
    <row r="59" spans="1:7" ht="11.25">
      <c r="A59" s="67"/>
      <c r="B59" s="98" t="s">
        <v>117</v>
      </c>
      <c r="C59" s="98"/>
      <c r="D59" s="68"/>
      <c r="E59" s="98" t="s">
        <v>116</v>
      </c>
      <c r="F59" s="98"/>
      <c r="G59" s="69"/>
    </row>
    <row r="60" spans="1:7" ht="11.25">
      <c r="A60" s="70"/>
      <c r="B60" s="71"/>
      <c r="C60" s="71" t="s">
        <v>37</v>
      </c>
      <c r="D60" s="71"/>
      <c r="E60" s="71"/>
      <c r="F60" s="71" t="s">
        <v>37</v>
      </c>
      <c r="G60" s="72" t="s">
        <v>38</v>
      </c>
    </row>
    <row r="61" spans="1:7" ht="11.25">
      <c r="A61" s="73"/>
      <c r="B61" s="74" t="s">
        <v>39</v>
      </c>
      <c r="C61" s="74" t="s">
        <v>40</v>
      </c>
      <c r="D61" s="74"/>
      <c r="E61" s="74" t="s">
        <v>39</v>
      </c>
      <c r="F61" s="74" t="s">
        <v>40</v>
      </c>
      <c r="G61" s="75" t="s">
        <v>41</v>
      </c>
    </row>
    <row r="62" spans="1:7" ht="11.25">
      <c r="A62" s="76" t="s">
        <v>42</v>
      </c>
      <c r="G62" s="66"/>
    </row>
    <row r="63" spans="1:7" ht="11.25">
      <c r="A63" s="77" t="s">
        <v>43</v>
      </c>
      <c r="B63" s="78">
        <v>1332826</v>
      </c>
      <c r="C63" s="79">
        <v>0.4792062761566451</v>
      </c>
      <c r="D63" s="79"/>
      <c r="E63" s="78">
        <v>1341707</v>
      </c>
      <c r="F63" s="79">
        <v>0.4848880303717504</v>
      </c>
      <c r="G63" s="79">
        <v>0.006663285380087203</v>
      </c>
    </row>
    <row r="64" spans="1:7" ht="11.25">
      <c r="A64" s="77" t="s">
        <v>44</v>
      </c>
      <c r="B64" s="78">
        <v>1334779</v>
      </c>
      <c r="C64" s="79">
        <v>0.479908460730876</v>
      </c>
      <c r="D64" s="79"/>
      <c r="E64" s="78">
        <v>1312030</v>
      </c>
      <c r="F64" s="79">
        <v>0.47416287049903416</v>
      </c>
      <c r="G64" s="79">
        <v>-0.01704327083359869</v>
      </c>
    </row>
    <row r="65" spans="1:7" ht="11.25">
      <c r="A65" s="77" t="s">
        <v>45</v>
      </c>
      <c r="B65" s="78">
        <v>2667605</v>
      </c>
      <c r="C65" s="79">
        <v>0.959114736887521</v>
      </c>
      <c r="D65" s="79"/>
      <c r="E65" s="78">
        <v>2653737</v>
      </c>
      <c r="F65" s="79">
        <v>0.9590509008707846</v>
      </c>
      <c r="G65" s="79">
        <v>-0.005198670717741161</v>
      </c>
    </row>
    <row r="66" spans="1:7" ht="11.25">
      <c r="A66" s="76" t="s">
        <v>46</v>
      </c>
      <c r="B66" s="78"/>
      <c r="C66" s="81"/>
      <c r="D66" s="81"/>
      <c r="E66" s="78"/>
      <c r="F66" s="81"/>
      <c r="G66" s="66"/>
    </row>
    <row r="67" spans="1:7" ht="11.25">
      <c r="A67" s="77" t="s">
        <v>47</v>
      </c>
      <c r="B67" s="78">
        <v>1579055</v>
      </c>
      <c r="C67" s="79">
        <v>0.5677358232781557</v>
      </c>
      <c r="D67" s="79"/>
      <c r="E67" s="78">
        <v>1562679</v>
      </c>
      <c r="F67" s="79">
        <v>0.5647465075558945</v>
      </c>
      <c r="G67" s="79">
        <v>-0.010370759726545331</v>
      </c>
    </row>
    <row r="68" spans="1:7" ht="11.25">
      <c r="A68" s="77" t="s">
        <v>48</v>
      </c>
      <c r="B68" s="78">
        <v>190729</v>
      </c>
      <c r="C68" s="79">
        <v>0.06857499316871125</v>
      </c>
      <c r="D68" s="79"/>
      <c r="E68" s="78">
        <v>191072</v>
      </c>
      <c r="F68" s="79">
        <v>0.06905272592241904</v>
      </c>
      <c r="G68" s="79">
        <v>0.0017983631225455543</v>
      </c>
    </row>
    <row r="69" spans="1:7" ht="11.25">
      <c r="A69" s="77" t="s">
        <v>49</v>
      </c>
      <c r="B69" s="78">
        <v>192327</v>
      </c>
      <c r="C69" s="79">
        <v>0.06914954050594682</v>
      </c>
      <c r="D69" s="79"/>
      <c r="E69" s="78">
        <v>192784</v>
      </c>
      <c r="F69" s="79">
        <v>0.06967143649633453</v>
      </c>
      <c r="G69" s="79">
        <v>0.0023761614333921433</v>
      </c>
    </row>
    <row r="70" spans="1:7" ht="11.25">
      <c r="A70" s="77" t="s">
        <v>76</v>
      </c>
      <c r="B70" s="78">
        <v>131805</v>
      </c>
      <c r="C70" s="79">
        <v>0.04738936907655358</v>
      </c>
      <c r="D70" s="79"/>
      <c r="E70" s="78">
        <v>131184</v>
      </c>
      <c r="F70" s="79">
        <v>0.047409420519001315</v>
      </c>
      <c r="G70" s="79">
        <v>-0.0047115056333219</v>
      </c>
    </row>
    <row r="71" spans="1:7" ht="11.25">
      <c r="A71" s="77" t="s">
        <v>50</v>
      </c>
      <c r="B71" s="78">
        <v>573689</v>
      </c>
      <c r="C71" s="79">
        <v>0.20626501085815369</v>
      </c>
      <c r="D71" s="79"/>
      <c r="E71" s="78">
        <v>576018</v>
      </c>
      <c r="F71" s="79">
        <v>0.20817081037713517</v>
      </c>
      <c r="G71" s="79">
        <v>0.004059690877810107</v>
      </c>
    </row>
    <row r="72" spans="1:7" ht="11.25">
      <c r="A72" s="77" t="s">
        <v>51</v>
      </c>
      <c r="B72" s="78">
        <v>2667605</v>
      </c>
      <c r="C72" s="79">
        <v>0.959114736887521</v>
      </c>
      <c r="D72" s="79"/>
      <c r="E72" s="78">
        <v>2653737</v>
      </c>
      <c r="F72" s="79">
        <v>0.9590509008707846</v>
      </c>
      <c r="G72" s="79">
        <v>-0.005198670717741161</v>
      </c>
    </row>
    <row r="73" spans="1:7" ht="11.25">
      <c r="A73" s="76" t="s">
        <v>52</v>
      </c>
      <c r="B73" s="78"/>
      <c r="C73" s="81"/>
      <c r="D73" s="81"/>
      <c r="E73" s="78"/>
      <c r="F73" s="81"/>
      <c r="G73" s="66"/>
    </row>
    <row r="74" spans="1:7" ht="11.25">
      <c r="A74" s="77" t="s">
        <v>53</v>
      </c>
      <c r="B74" s="78">
        <v>1144832</v>
      </c>
      <c r="C74" s="79">
        <v>0.8306495907452782</v>
      </c>
      <c r="D74" s="79"/>
      <c r="E74" s="78">
        <v>1143620</v>
      </c>
      <c r="F74" s="79">
        <v>0.8243001391829077</v>
      </c>
      <c r="G74" s="79">
        <v>-0.0010586706171735738</v>
      </c>
    </row>
    <row r="75" spans="1:7" ht="11.25">
      <c r="A75" s="77" t="s">
        <v>54</v>
      </c>
      <c r="B75" s="78">
        <v>48161</v>
      </c>
      <c r="C75" s="79">
        <v>0.03494391748298732</v>
      </c>
      <c r="D75" s="79"/>
      <c r="E75" s="78">
        <v>47392</v>
      </c>
      <c r="F75" s="79">
        <v>0.03415927685433655</v>
      </c>
      <c r="G75" s="79">
        <v>-0.015967276426984478</v>
      </c>
    </row>
    <row r="76" spans="1:7" ht="11.25">
      <c r="A76" s="77" t="s">
        <v>55</v>
      </c>
      <c r="B76" s="78">
        <v>77864</v>
      </c>
      <c r="C76" s="79">
        <v>0.056495363279319886</v>
      </c>
      <c r="D76" s="79"/>
      <c r="E76" s="78">
        <v>79917</v>
      </c>
      <c r="F76" s="79">
        <v>0.0576026951461853</v>
      </c>
      <c r="G76" s="79">
        <v>0.026366485153601182</v>
      </c>
    </row>
    <row r="77" spans="1:7" ht="11.25">
      <c r="A77" s="77" t="s">
        <v>56</v>
      </c>
      <c r="B77" s="78">
        <v>61969</v>
      </c>
      <c r="C77" s="79">
        <v>0.04496251370410169</v>
      </c>
      <c r="D77" s="79"/>
      <c r="E77" s="78">
        <v>70778</v>
      </c>
      <c r="F77" s="79">
        <v>0.05101547301646337</v>
      </c>
      <c r="G77" s="79">
        <v>0.1421517210218013</v>
      </c>
    </row>
    <row r="78" spans="1:7" ht="11.25">
      <c r="A78" s="77" t="s">
        <v>57</v>
      </c>
      <c r="B78" s="78">
        <v>1332826</v>
      </c>
      <c r="C78" s="79">
        <v>0.9670513852116871</v>
      </c>
      <c r="D78" s="79"/>
      <c r="E78" s="78">
        <v>1341707</v>
      </c>
      <c r="F78" s="79">
        <v>0.9670775841998929</v>
      </c>
      <c r="G78" s="79">
        <v>0.006663285380087203</v>
      </c>
    </row>
    <row r="79" spans="1:7" ht="11.25">
      <c r="A79" s="76" t="s">
        <v>58</v>
      </c>
      <c r="B79" s="78"/>
      <c r="C79" s="81"/>
      <c r="D79" s="81"/>
      <c r="E79" s="78"/>
      <c r="F79" s="81"/>
      <c r="G79" s="66"/>
    </row>
    <row r="80" spans="1:7" ht="11.25">
      <c r="A80" s="64" t="s">
        <v>59</v>
      </c>
      <c r="B80" s="78">
        <v>863965</v>
      </c>
      <c r="C80" s="79">
        <v>0.6268624336743245</v>
      </c>
      <c r="D80" s="79"/>
      <c r="E80" s="78">
        <v>865434</v>
      </c>
      <c r="F80" s="79">
        <v>0.6237888167867128</v>
      </c>
      <c r="G80" s="79">
        <v>0.001700300359389617</v>
      </c>
    </row>
    <row r="81" spans="1:7" ht="11.25">
      <c r="A81" s="64" t="s">
        <v>60</v>
      </c>
      <c r="B81" s="78">
        <v>468861</v>
      </c>
      <c r="C81" s="79">
        <v>0.34018895153736256</v>
      </c>
      <c r="D81" s="79"/>
      <c r="E81" s="78">
        <v>476273</v>
      </c>
      <c r="F81" s="79">
        <v>0.34328876741318004</v>
      </c>
      <c r="G81" s="79">
        <v>0.015808523208370895</v>
      </c>
    </row>
    <row r="82" spans="1:7" ht="11.25">
      <c r="A82" s="64" t="s">
        <v>61</v>
      </c>
      <c r="B82" s="78">
        <v>1332826</v>
      </c>
      <c r="C82" s="79">
        <v>0.9670513852116871</v>
      </c>
      <c r="D82" s="79"/>
      <c r="E82" s="78">
        <v>1341707</v>
      </c>
      <c r="F82" s="79">
        <v>0.9670775841998929</v>
      </c>
      <c r="G82" s="79">
        <v>0.006663285380087203</v>
      </c>
    </row>
    <row r="83" spans="1:7" ht="11.25">
      <c r="A83" s="76" t="s">
        <v>62</v>
      </c>
      <c r="B83" s="78"/>
      <c r="C83" s="66"/>
      <c r="D83" s="66"/>
      <c r="E83" s="78"/>
      <c r="F83" s="66"/>
      <c r="G83" s="66"/>
    </row>
    <row r="84" spans="1:7" ht="11.25">
      <c r="A84" s="64" t="s">
        <v>63</v>
      </c>
      <c r="B84" s="78">
        <v>683537</v>
      </c>
      <c r="C84" s="79">
        <v>0.49595026109442714</v>
      </c>
      <c r="D84" s="79"/>
      <c r="E84" s="78">
        <v>679374</v>
      </c>
      <c r="F84" s="79">
        <v>0.48968021087183566</v>
      </c>
      <c r="G84" s="79">
        <v>-0.006090379891651843</v>
      </c>
    </row>
    <row r="85" spans="1:7" ht="11.25">
      <c r="A85" s="64" t="s">
        <v>64</v>
      </c>
      <c r="B85" s="78">
        <v>523225</v>
      </c>
      <c r="C85" s="79">
        <v>0.3796335463349192</v>
      </c>
      <c r="D85" s="79"/>
      <c r="E85" s="78">
        <v>529547</v>
      </c>
      <c r="F85" s="79">
        <v>0.3816876810513031</v>
      </c>
      <c r="G85" s="79">
        <v>0.012082755984519133</v>
      </c>
    </row>
    <row r="86" spans="1:7" ht="11.25">
      <c r="A86" s="64" t="s">
        <v>65</v>
      </c>
      <c r="B86" s="78">
        <v>126064</v>
      </c>
      <c r="C86" s="79">
        <v>0.09146757778234077</v>
      </c>
      <c r="D86" s="79"/>
      <c r="E86" s="78">
        <v>132786</v>
      </c>
      <c r="F86" s="79">
        <v>0.09570969227675415</v>
      </c>
      <c r="G86" s="79">
        <v>0.05332212209671283</v>
      </c>
    </row>
    <row r="87" spans="1:7" ht="11.25">
      <c r="A87" s="64" t="s">
        <v>61</v>
      </c>
      <c r="B87" s="78">
        <v>1332826</v>
      </c>
      <c r="C87" s="79">
        <v>0.9670513852116871</v>
      </c>
      <c r="D87" s="79"/>
      <c r="E87" s="78">
        <v>1341707</v>
      </c>
      <c r="F87" s="79">
        <v>0.9670775841998929</v>
      </c>
      <c r="G87" s="79">
        <v>0.006663285380087203</v>
      </c>
    </row>
    <row r="88" spans="1:7" ht="11.25">
      <c r="A88" s="76" t="s">
        <v>66</v>
      </c>
      <c r="B88" s="78"/>
      <c r="C88" s="81"/>
      <c r="D88" s="81"/>
      <c r="E88" s="78"/>
      <c r="F88" s="81"/>
      <c r="G88" s="66"/>
    </row>
    <row r="89" spans="1:7" ht="11.25">
      <c r="A89" s="77" t="s">
        <v>104</v>
      </c>
      <c r="B89" s="87">
        <v>310760</v>
      </c>
      <c r="C89" s="79">
        <v>0.22547646014437284</v>
      </c>
      <c r="D89" s="79"/>
      <c r="E89" s="87">
        <v>303987</v>
      </c>
      <c r="F89" s="79">
        <v>0.21910820588114457</v>
      </c>
      <c r="G89" s="79">
        <v>-0.021794954305573433</v>
      </c>
    </row>
    <row r="90" spans="1:7" ht="11.25">
      <c r="A90" s="77" t="s">
        <v>103</v>
      </c>
      <c r="B90" s="87">
        <v>296686</v>
      </c>
      <c r="C90" s="79">
        <v>0.21526486373533724</v>
      </c>
      <c r="D90" s="79"/>
      <c r="E90" s="87">
        <v>295307</v>
      </c>
      <c r="F90" s="79">
        <v>0.21285182245998402</v>
      </c>
      <c r="G90" s="79">
        <v>-0.00464801170260809</v>
      </c>
    </row>
    <row r="91" spans="1:7" ht="11.25">
      <c r="A91" s="77" t="s">
        <v>114</v>
      </c>
      <c r="B91" s="87">
        <v>261346</v>
      </c>
      <c r="C91" s="79">
        <v>0.18962341019723022</v>
      </c>
      <c r="D91" s="79"/>
      <c r="E91" s="87">
        <v>270229</v>
      </c>
      <c r="F91" s="79">
        <v>0.19477606399963096</v>
      </c>
      <c r="G91" s="79">
        <v>0.03398942398200089</v>
      </c>
    </row>
    <row r="92" spans="1:7" ht="11.25">
      <c r="A92" s="77" t="s">
        <v>105</v>
      </c>
      <c r="B92" s="87">
        <v>206027</v>
      </c>
      <c r="C92" s="79">
        <v>0.14948590119115943</v>
      </c>
      <c r="D92" s="79"/>
      <c r="E92" s="87">
        <v>221342</v>
      </c>
      <c r="F92" s="79">
        <v>0.15953921880259453</v>
      </c>
      <c r="G92" s="79">
        <v>0.07433491726812513</v>
      </c>
    </row>
    <row r="93" spans="1:7" ht="11.25">
      <c r="A93" s="77" t="s">
        <v>108</v>
      </c>
      <c r="B93" s="87">
        <v>151428</v>
      </c>
      <c r="C93" s="79">
        <v>0.1098707987087852</v>
      </c>
      <c r="D93" s="79"/>
      <c r="E93" s="87">
        <v>170138</v>
      </c>
      <c r="F93" s="79">
        <v>0.12263232286974829</v>
      </c>
      <c r="G93" s="79">
        <v>0.12355707002667926</v>
      </c>
    </row>
    <row r="94" spans="1:7" ht="11.25">
      <c r="A94" s="77" t="s">
        <v>115</v>
      </c>
      <c r="B94" s="87">
        <v>69787</v>
      </c>
      <c r="C94" s="79">
        <v>0.05063497787390703</v>
      </c>
      <c r="D94" s="79"/>
      <c r="E94" s="87">
        <v>69045</v>
      </c>
      <c r="F94" s="79">
        <v>0.04976635867673166</v>
      </c>
      <c r="G94" s="79">
        <v>-0.010632352730451267</v>
      </c>
    </row>
    <row r="95" spans="1:7" ht="11.25">
      <c r="A95" s="77" t="s">
        <v>119</v>
      </c>
      <c r="B95" s="87">
        <v>10618</v>
      </c>
      <c r="C95" s="79">
        <v>0.007704045095292029</v>
      </c>
      <c r="D95" s="79"/>
      <c r="E95" s="87">
        <v>11659</v>
      </c>
      <c r="F95" s="79">
        <v>0.008403591510058867</v>
      </c>
      <c r="G95" s="79">
        <v>0.09804106234695809</v>
      </c>
    </row>
    <row r="96" spans="1:7" ht="11.25">
      <c r="A96" s="76" t="s">
        <v>61</v>
      </c>
      <c r="B96" s="78">
        <v>1332826</v>
      </c>
      <c r="C96" s="79">
        <v>0.948060456946084</v>
      </c>
      <c r="D96" s="79"/>
      <c r="E96" s="78">
        <v>1341707</v>
      </c>
      <c r="F96" s="79">
        <v>0.9670775841998929</v>
      </c>
      <c r="G96" s="79">
        <v>0.006663285380087203</v>
      </c>
    </row>
    <row r="97" spans="1:7" ht="11.25">
      <c r="A97" s="76" t="s">
        <v>69</v>
      </c>
      <c r="G97" s="66"/>
    </row>
    <row r="98" spans="1:7" ht="11.25">
      <c r="A98" s="77" t="s">
        <v>79</v>
      </c>
      <c r="B98" s="64">
        <v>21201</v>
      </c>
      <c r="E98" s="64">
        <v>21693</v>
      </c>
      <c r="G98" s="79">
        <v>0.023206452525824206</v>
      </c>
    </row>
    <row r="99" spans="1:7" ht="11.25">
      <c r="A99" s="77" t="s">
        <v>70</v>
      </c>
      <c r="B99" s="64">
        <v>13298</v>
      </c>
      <c r="C99" s="82">
        <v>0.5983352080989877</v>
      </c>
      <c r="E99" s="64">
        <v>12675</v>
      </c>
      <c r="F99" s="82">
        <v>0.6193501099438065</v>
      </c>
      <c r="G99" s="79">
        <v>-0.04684915024815761</v>
      </c>
    </row>
    <row r="100" spans="1:7" ht="11.25">
      <c r="A100" s="77" t="s">
        <v>71</v>
      </c>
      <c r="B100" s="64">
        <v>8212</v>
      </c>
      <c r="C100" s="82">
        <v>0.36949381327334085</v>
      </c>
      <c r="E100" s="64">
        <v>7064</v>
      </c>
      <c r="F100" s="82">
        <v>0.34517468849254823</v>
      </c>
      <c r="G100" s="79">
        <v>-0.1397954213346323</v>
      </c>
    </row>
    <row r="101" spans="1:7" ht="11.25">
      <c r="A101" s="77" t="s">
        <v>72</v>
      </c>
      <c r="B101" s="64">
        <v>527</v>
      </c>
      <c r="C101" s="82">
        <v>0.023712035995500563</v>
      </c>
      <c r="E101" s="64">
        <v>569</v>
      </c>
      <c r="F101" s="82">
        <v>0.027803567065721964</v>
      </c>
      <c r="G101" s="79">
        <v>0.07969639468690692</v>
      </c>
    </row>
    <row r="102" spans="1:7" ht="12" thickBot="1">
      <c r="A102" s="83" t="s">
        <v>73</v>
      </c>
      <c r="B102" s="84">
        <v>22037</v>
      </c>
      <c r="C102" s="85">
        <v>0.991541057367829</v>
      </c>
      <c r="D102" s="84"/>
      <c r="E102" s="84">
        <v>20308</v>
      </c>
      <c r="F102" s="85">
        <v>0.9923283655020767</v>
      </c>
      <c r="G102" s="86">
        <v>-0.07845895539320236</v>
      </c>
    </row>
    <row r="103" spans="1:7" ht="11.25">
      <c r="A103" s="81" t="s">
        <v>100</v>
      </c>
      <c r="G103" s="66"/>
    </row>
    <row r="104" spans="1:7" ht="11.25">
      <c r="A104" s="101"/>
      <c r="B104" s="101"/>
      <c r="C104" s="101"/>
      <c r="D104" s="101"/>
      <c r="E104" s="101"/>
      <c r="F104" s="101"/>
      <c r="G104" s="101"/>
    </row>
    <row r="105" spans="1:7" ht="24.75" customHeight="1">
      <c r="A105" s="99" t="s">
        <v>75</v>
      </c>
      <c r="B105" s="99"/>
      <c r="C105" s="99"/>
      <c r="D105" s="99"/>
      <c r="E105" s="99"/>
      <c r="F105" s="99"/>
      <c r="G105" s="99"/>
    </row>
    <row r="107" spans="1:7" ht="13.5">
      <c r="A107" s="100" t="s">
        <v>86</v>
      </c>
      <c r="B107" s="100"/>
      <c r="C107" s="100"/>
      <c r="D107" s="100"/>
      <c r="E107" s="100"/>
      <c r="F107" s="100"/>
      <c r="G107" s="100"/>
    </row>
    <row r="108" spans="1:7" ht="13.5">
      <c r="A108" s="100" t="s">
        <v>147</v>
      </c>
      <c r="B108" s="100"/>
      <c r="C108" s="100"/>
      <c r="D108" s="100"/>
      <c r="E108" s="100"/>
      <c r="F108" s="100"/>
      <c r="G108" s="100"/>
    </row>
    <row r="109" ht="12" thickBot="1">
      <c r="G109" s="66"/>
    </row>
    <row r="110" spans="1:7" ht="11.25">
      <c r="A110" s="67"/>
      <c r="B110" s="98" t="s">
        <v>117</v>
      </c>
      <c r="C110" s="98"/>
      <c r="D110" s="68"/>
      <c r="E110" s="98" t="s">
        <v>116</v>
      </c>
      <c r="F110" s="98"/>
      <c r="G110" s="69"/>
    </row>
    <row r="111" spans="1:7" ht="11.25">
      <c r="A111" s="70"/>
      <c r="B111" s="71"/>
      <c r="C111" s="71" t="s">
        <v>37</v>
      </c>
      <c r="D111" s="71"/>
      <c r="E111" s="71"/>
      <c r="F111" s="71" t="s">
        <v>37</v>
      </c>
      <c r="G111" s="72" t="s">
        <v>38</v>
      </c>
    </row>
    <row r="112" spans="1:7" ht="11.25">
      <c r="A112" s="73"/>
      <c r="B112" s="74" t="s">
        <v>39</v>
      </c>
      <c r="C112" s="74" t="s">
        <v>40</v>
      </c>
      <c r="D112" s="74"/>
      <c r="E112" s="74" t="s">
        <v>39</v>
      </c>
      <c r="F112" s="74" t="s">
        <v>40</v>
      </c>
      <c r="G112" s="75" t="s">
        <v>41</v>
      </c>
    </row>
    <row r="113" spans="1:7" ht="11.25">
      <c r="A113" s="76" t="s">
        <v>42</v>
      </c>
      <c r="G113" s="66"/>
    </row>
    <row r="114" spans="1:7" ht="11.25">
      <c r="A114" s="77" t="s">
        <v>43</v>
      </c>
      <c r="B114" s="78">
        <v>45411</v>
      </c>
      <c r="C114" s="79">
        <v>0.016327139631541858</v>
      </c>
      <c r="D114" s="79"/>
      <c r="E114" s="78">
        <v>45676</v>
      </c>
      <c r="F114" s="79">
        <v>0.016507140288647276</v>
      </c>
      <c r="G114" s="79">
        <v>0.00583559049569482</v>
      </c>
    </row>
    <row r="115" spans="1:7" ht="11.25">
      <c r="A115" s="77" t="s">
        <v>44</v>
      </c>
      <c r="B115" s="78">
        <v>68304</v>
      </c>
      <c r="C115" s="79">
        <v>0.02455812348093711</v>
      </c>
      <c r="D115" s="79"/>
      <c r="E115" s="78">
        <v>67632</v>
      </c>
      <c r="F115" s="79">
        <v>0.024441958840568188</v>
      </c>
      <c r="G115" s="79">
        <v>-0.00983836964160223</v>
      </c>
    </row>
    <row r="116" spans="1:7" ht="11.25">
      <c r="A116" s="77" t="s">
        <v>45</v>
      </c>
      <c r="B116" s="78">
        <v>113715</v>
      </c>
      <c r="C116" s="79">
        <v>0.04088526311247897</v>
      </c>
      <c r="D116" s="79"/>
      <c r="E116" s="78">
        <v>113308</v>
      </c>
      <c r="F116" s="79">
        <v>0.04094909912921546</v>
      </c>
      <c r="G116" s="79">
        <v>-0.0035791232467132783</v>
      </c>
    </row>
    <row r="117" spans="1:7" ht="11.25">
      <c r="A117" s="76" t="s">
        <v>46</v>
      </c>
      <c r="B117" s="78"/>
      <c r="C117" s="81"/>
      <c r="D117" s="81"/>
      <c r="E117" s="78"/>
      <c r="F117" s="81"/>
      <c r="G117" s="66"/>
    </row>
    <row r="118" spans="1:7" ht="11.25">
      <c r="A118" s="77" t="s">
        <v>47</v>
      </c>
      <c r="B118" s="78">
        <v>18210</v>
      </c>
      <c r="C118" s="79">
        <v>0.006547250945594179</v>
      </c>
      <c r="D118" s="79"/>
      <c r="E118" s="78">
        <v>18789</v>
      </c>
      <c r="F118" s="79">
        <v>0.0067902762694499</v>
      </c>
      <c r="G118" s="79">
        <v>0.031795716639209326</v>
      </c>
    </row>
    <row r="119" spans="1:7" ht="11.25">
      <c r="A119" s="77" t="s">
        <v>49</v>
      </c>
      <c r="B119" s="78">
        <v>8849</v>
      </c>
      <c r="C119" s="79">
        <v>0.003181582845555348</v>
      </c>
      <c r="D119" s="79"/>
      <c r="E119" s="78">
        <v>9011</v>
      </c>
      <c r="F119" s="79">
        <v>0.00325654262941152</v>
      </c>
      <c r="G119" s="79">
        <v>0.01830715335066113</v>
      </c>
    </row>
    <row r="120" spans="1:7" ht="11.25">
      <c r="A120" s="77" t="s">
        <v>48</v>
      </c>
      <c r="B120" s="78">
        <v>2004</v>
      </c>
      <c r="C120" s="79">
        <v>0.0007205211913767564</v>
      </c>
      <c r="D120" s="79"/>
      <c r="E120" s="78">
        <v>2038</v>
      </c>
      <c r="F120" s="79">
        <v>0.0007365257883409919</v>
      </c>
      <c r="G120" s="79">
        <v>0.01696606786427135</v>
      </c>
    </row>
    <row r="121" spans="1:7" ht="11.25">
      <c r="A121" s="77" t="s">
        <v>76</v>
      </c>
      <c r="B121" s="78">
        <v>37493</v>
      </c>
      <c r="C121" s="79">
        <v>0.01348028993427581</v>
      </c>
      <c r="D121" s="79"/>
      <c r="E121" s="78">
        <v>38355</v>
      </c>
      <c r="F121" s="79">
        <v>0.013861357513159344</v>
      </c>
      <c r="G121" s="79">
        <v>0.022990958312218313</v>
      </c>
    </row>
    <row r="122" spans="1:7" ht="11.25">
      <c r="A122" s="77" t="s">
        <v>50</v>
      </c>
      <c r="B122" s="78">
        <v>47159</v>
      </c>
      <c r="C122" s="79">
        <v>0.016955618195676873</v>
      </c>
      <c r="D122" s="79"/>
      <c r="E122" s="78">
        <v>45115</v>
      </c>
      <c r="F122" s="79">
        <v>0.016304396928853705</v>
      </c>
      <c r="G122" s="79">
        <v>-0.04334273415466827</v>
      </c>
    </row>
    <row r="123" spans="1:7" ht="11.25">
      <c r="A123" s="77" t="s">
        <v>51</v>
      </c>
      <c r="B123" s="78">
        <v>113715</v>
      </c>
      <c r="C123" s="79">
        <v>0.04088526311247896</v>
      </c>
      <c r="D123" s="79"/>
      <c r="E123" s="78">
        <v>113308</v>
      </c>
      <c r="F123" s="79">
        <v>0.04094909912921546</v>
      </c>
      <c r="G123" s="79">
        <v>-0.0035791232467132783</v>
      </c>
    </row>
    <row r="124" spans="1:7" ht="11.25">
      <c r="A124" s="76" t="s">
        <v>52</v>
      </c>
      <c r="B124" s="78"/>
      <c r="C124" s="81"/>
      <c r="D124" s="81"/>
      <c r="E124" s="78"/>
      <c r="F124" s="81"/>
      <c r="G124" s="66"/>
    </row>
    <row r="125" spans="1:7" ht="11.25">
      <c r="A125" s="77" t="s">
        <v>53</v>
      </c>
      <c r="B125" s="78">
        <v>30099</v>
      </c>
      <c r="C125" s="79">
        <v>0.02183876938436568</v>
      </c>
      <c r="D125" s="79"/>
      <c r="E125" s="78">
        <v>29849</v>
      </c>
      <c r="F125" s="79">
        <v>0.02151460699749096</v>
      </c>
      <c r="G125" s="79">
        <v>-0.008305923784843405</v>
      </c>
    </row>
    <row r="126" spans="1:7" ht="11.25">
      <c r="A126" s="77" t="s">
        <v>54</v>
      </c>
      <c r="B126" s="78">
        <v>224</v>
      </c>
      <c r="C126" s="79">
        <v>0.00016252647403893524</v>
      </c>
      <c r="D126" s="79"/>
      <c r="E126" s="78">
        <v>261</v>
      </c>
      <c r="F126" s="79">
        <v>0.000188123971534897</v>
      </c>
      <c r="G126" s="79">
        <v>0.1651785714285714</v>
      </c>
    </row>
    <row r="127" spans="1:7" ht="11.25">
      <c r="A127" s="77" t="s">
        <v>55</v>
      </c>
      <c r="B127" s="78">
        <v>12494</v>
      </c>
      <c r="C127" s="79">
        <v>0.009065204315368112</v>
      </c>
      <c r="D127" s="79"/>
      <c r="E127" s="78">
        <v>12813</v>
      </c>
      <c r="F127" s="79">
        <v>0.009235373361213162</v>
      </c>
      <c r="G127" s="79">
        <v>0.025532255482631605</v>
      </c>
    </row>
    <row r="128" spans="1:7" ht="11.25">
      <c r="A128" s="77" t="s">
        <v>56</v>
      </c>
      <c r="B128" s="78">
        <v>2594</v>
      </c>
      <c r="C128" s="79">
        <v>0.0018821146145401699</v>
      </c>
      <c r="D128" s="79"/>
      <c r="E128" s="78">
        <v>2753</v>
      </c>
      <c r="F128" s="79">
        <v>0.0019843114698680896</v>
      </c>
      <c r="G128" s="79">
        <v>0.061295296838858926</v>
      </c>
    </row>
    <row r="129" spans="1:7" ht="11.25">
      <c r="A129" s="77" t="s">
        <v>57</v>
      </c>
      <c r="B129" s="78">
        <v>45411</v>
      </c>
      <c r="C129" s="79">
        <v>0.0329486147883129</v>
      </c>
      <c r="D129" s="79"/>
      <c r="E129" s="78">
        <v>45676</v>
      </c>
      <c r="F129" s="79">
        <v>0.03292241580010711</v>
      </c>
      <c r="G129" s="79">
        <v>0.00583559049569482</v>
      </c>
    </row>
    <row r="130" spans="1:7" ht="11.25">
      <c r="A130" s="76" t="s">
        <v>58</v>
      </c>
      <c r="B130" s="78"/>
      <c r="C130" s="81"/>
      <c r="D130" s="81"/>
      <c r="E130" s="78"/>
      <c r="F130" s="81"/>
      <c r="G130" s="66"/>
    </row>
    <row r="131" spans="1:7" ht="11.25">
      <c r="A131" s="64" t="s">
        <v>59</v>
      </c>
      <c r="B131" s="78">
        <v>33004</v>
      </c>
      <c r="C131" s="79">
        <v>0.02394653459455812</v>
      </c>
      <c r="D131" s="79"/>
      <c r="E131" s="78">
        <v>33016</v>
      </c>
      <c r="F131" s="79">
        <v>0.023797322008414404</v>
      </c>
      <c r="G131" s="79">
        <v>0.000363592291843462</v>
      </c>
    </row>
    <row r="132" spans="1:7" ht="11.25">
      <c r="A132" s="64" t="s">
        <v>60</v>
      </c>
      <c r="B132" s="78">
        <v>12407</v>
      </c>
      <c r="C132" s="79">
        <v>0.009002080193754775</v>
      </c>
      <c r="D132" s="79"/>
      <c r="E132" s="78">
        <v>12660</v>
      </c>
      <c r="F132" s="79">
        <v>0.009125093791692705</v>
      </c>
      <c r="G132" s="79">
        <v>0.020391714354799806</v>
      </c>
    </row>
    <row r="133" spans="1:7" ht="11.25">
      <c r="A133" s="64" t="s">
        <v>61</v>
      </c>
      <c r="B133" s="78">
        <v>45411</v>
      </c>
      <c r="C133" s="79">
        <v>0.032948614788312895</v>
      </c>
      <c r="D133" s="79"/>
      <c r="E133" s="78">
        <v>45676</v>
      </c>
      <c r="F133" s="79">
        <v>0.03292241580010711</v>
      </c>
      <c r="G133" s="79">
        <v>0.00583559049569482</v>
      </c>
    </row>
    <row r="134" spans="1:7" ht="11.25">
      <c r="A134" s="76" t="s">
        <v>62</v>
      </c>
      <c r="B134" s="78"/>
      <c r="C134" s="66"/>
      <c r="D134" s="66"/>
      <c r="E134" s="78"/>
      <c r="F134" s="66"/>
      <c r="G134" s="66"/>
    </row>
    <row r="135" spans="1:7" ht="11.25">
      <c r="A135" s="64" t="s">
        <v>63</v>
      </c>
      <c r="B135" s="78">
        <v>11480</v>
      </c>
      <c r="C135" s="79">
        <v>0.008329481794495431</v>
      </c>
      <c r="D135" s="79"/>
      <c r="E135" s="78">
        <v>11534</v>
      </c>
      <c r="F135" s="79">
        <v>0.008313493822542152</v>
      </c>
      <c r="G135" s="79">
        <v>0.004703832752613213</v>
      </c>
    </row>
    <row r="136" spans="1:7" ht="11.25">
      <c r="A136" s="64" t="s">
        <v>64</v>
      </c>
      <c r="B136" s="78">
        <v>21059</v>
      </c>
      <c r="C136" s="79">
        <v>0.01527966525350865</v>
      </c>
      <c r="D136" s="79"/>
      <c r="E136" s="78">
        <v>20447</v>
      </c>
      <c r="F136" s="79">
        <v>0.014737819333233865</v>
      </c>
      <c r="G136" s="79">
        <v>-0.029061208984282216</v>
      </c>
    </row>
    <row r="137" spans="1:7" ht="11.25">
      <c r="A137" s="64" t="s">
        <v>65</v>
      </c>
      <c r="B137" s="78">
        <v>12872</v>
      </c>
      <c r="C137" s="79">
        <v>0.009339467740308815</v>
      </c>
      <c r="D137" s="79"/>
      <c r="E137" s="78">
        <v>13695</v>
      </c>
      <c r="F137" s="79">
        <v>0.00987110264433109</v>
      </c>
      <c r="G137" s="79">
        <v>0.06393722809198255</v>
      </c>
    </row>
    <row r="138" spans="1:7" ht="11.25">
      <c r="A138" s="64" t="s">
        <v>61</v>
      </c>
      <c r="B138" s="78">
        <v>45411</v>
      </c>
      <c r="C138" s="79">
        <v>0.032948614788312895</v>
      </c>
      <c r="D138" s="79"/>
      <c r="E138" s="78">
        <v>45676</v>
      </c>
      <c r="F138" s="79">
        <v>0.03292241580010711</v>
      </c>
      <c r="G138" s="79">
        <v>0.00583559049569482</v>
      </c>
    </row>
    <row r="139" spans="1:7" ht="11.25">
      <c r="A139" s="76" t="s">
        <v>66</v>
      </c>
      <c r="B139" s="78"/>
      <c r="C139" s="81"/>
      <c r="D139" s="81"/>
      <c r="E139" s="78"/>
      <c r="F139" s="81"/>
      <c r="G139" s="66"/>
    </row>
    <row r="140" spans="1:7" ht="11.25">
      <c r="A140" s="77" t="s">
        <v>98</v>
      </c>
      <c r="B140" s="78">
        <v>14517</v>
      </c>
      <c r="C140" s="79">
        <v>0.010533021534032246</v>
      </c>
      <c r="D140" s="79"/>
      <c r="E140" s="78">
        <v>14056</v>
      </c>
      <c r="F140" s="79">
        <v>0.010131304765879357</v>
      </c>
      <c r="G140" s="79">
        <v>-0.03175587242543221</v>
      </c>
    </row>
    <row r="141" spans="1:7" ht="11.25">
      <c r="A141" s="77" t="s">
        <v>99</v>
      </c>
      <c r="B141" s="78">
        <v>13573</v>
      </c>
      <c r="C141" s="79">
        <v>0.009848088536296732</v>
      </c>
      <c r="D141" s="79"/>
      <c r="E141" s="78">
        <v>14036</v>
      </c>
      <c r="F141" s="79">
        <v>0.010116889135876684</v>
      </c>
      <c r="G141" s="79">
        <v>0.034111839681721046</v>
      </c>
    </row>
    <row r="142" spans="1:7" ht="11.25">
      <c r="A142" s="77" t="s">
        <v>87</v>
      </c>
      <c r="B142" s="78">
        <v>12267</v>
      </c>
      <c r="C142" s="79">
        <v>0.008900501147480441</v>
      </c>
      <c r="D142" s="79"/>
      <c r="E142" s="78">
        <v>12501</v>
      </c>
      <c r="F142" s="79">
        <v>0.009010489533171446</v>
      </c>
      <c r="G142" s="79">
        <v>0.019075568598679427</v>
      </c>
    </row>
    <row r="143" spans="1:7" ht="11.25">
      <c r="A143" s="77" t="s">
        <v>88</v>
      </c>
      <c r="B143" s="78">
        <v>1639</v>
      </c>
      <c r="C143" s="79">
        <v>0.0011892004060259592</v>
      </c>
      <c r="D143" s="79"/>
      <c r="E143" s="78">
        <v>1570</v>
      </c>
      <c r="F143" s="79">
        <v>0.0011316269552099167</v>
      </c>
      <c r="G143" s="79">
        <v>-0.0420988407565589</v>
      </c>
    </row>
    <row r="144" spans="1:7" ht="11.25">
      <c r="A144" s="77" t="s">
        <v>89</v>
      </c>
      <c r="B144" s="78">
        <v>2083</v>
      </c>
      <c r="C144" s="79">
        <v>0.0015113510956388488</v>
      </c>
      <c r="D144" s="79"/>
      <c r="E144" s="78">
        <v>2134</v>
      </c>
      <c r="F144" s="79">
        <v>0.0015381477212853263</v>
      </c>
      <c r="G144" s="79">
        <v>0.02448391742678835</v>
      </c>
    </row>
    <row r="145" spans="1:7" ht="11.25">
      <c r="A145" s="77" t="s">
        <v>90</v>
      </c>
      <c r="B145" s="78">
        <v>1332</v>
      </c>
      <c r="C145" s="79">
        <v>0.0009664520688386685</v>
      </c>
      <c r="D145" s="79"/>
      <c r="E145" s="78">
        <v>1379</v>
      </c>
      <c r="F145" s="79">
        <v>0.0009939576886843792</v>
      </c>
      <c r="G145" s="79">
        <v>0.035285285285285184</v>
      </c>
    </row>
    <row r="146" spans="1:7" ht="11.25">
      <c r="A146" s="76" t="s">
        <v>61</v>
      </c>
      <c r="B146" s="78">
        <v>45411</v>
      </c>
      <c r="C146" s="79">
        <v>0.0009664520688386685</v>
      </c>
      <c r="D146" s="79"/>
      <c r="E146" s="78">
        <v>45676</v>
      </c>
      <c r="F146" s="79">
        <v>0.0009939576886843792</v>
      </c>
      <c r="G146" s="79">
        <v>0.00583559049569482</v>
      </c>
    </row>
    <row r="147" spans="1:7" ht="11.25">
      <c r="A147" s="76" t="s">
        <v>69</v>
      </c>
      <c r="G147" s="66"/>
    </row>
    <row r="148" spans="1:7" ht="11.25">
      <c r="A148" s="77" t="s">
        <v>79</v>
      </c>
      <c r="B148" s="64">
        <v>163</v>
      </c>
      <c r="E148" s="64">
        <v>215</v>
      </c>
      <c r="G148" s="79">
        <v>0.3190184049079754</v>
      </c>
    </row>
    <row r="149" spans="1:7" ht="11.25">
      <c r="A149" s="77" t="s">
        <v>70</v>
      </c>
      <c r="B149" s="64">
        <v>142</v>
      </c>
      <c r="C149" s="82">
        <v>0.006389201349831271</v>
      </c>
      <c r="E149" s="64">
        <v>104</v>
      </c>
      <c r="F149" s="82">
        <v>0.0050818470559491815</v>
      </c>
      <c r="G149" s="79">
        <v>-0.2676056338028169</v>
      </c>
    </row>
    <row r="150" spans="1:7" ht="11.25">
      <c r="A150" s="77" t="s">
        <v>71</v>
      </c>
      <c r="B150" s="64">
        <v>46</v>
      </c>
      <c r="C150" s="82">
        <v>0.0020697412823397075</v>
      </c>
      <c r="E150" s="64">
        <v>52</v>
      </c>
      <c r="F150" s="82">
        <v>0.0025409235279745907</v>
      </c>
      <c r="G150" s="79">
        <v>0.13043478260869557</v>
      </c>
    </row>
    <row r="151" spans="1:7" ht="11.25">
      <c r="A151" s="77" t="s">
        <v>72</v>
      </c>
      <c r="B151" s="64">
        <v>0</v>
      </c>
      <c r="C151" s="82">
        <v>0</v>
      </c>
      <c r="E151" s="64">
        <v>1</v>
      </c>
      <c r="F151" s="82">
        <v>4.886391399951136E-05</v>
      </c>
      <c r="G151" s="79">
        <v>0</v>
      </c>
    </row>
    <row r="152" spans="1:7" ht="12" thickBot="1">
      <c r="A152" s="83" t="s">
        <v>73</v>
      </c>
      <c r="B152" s="84">
        <v>188</v>
      </c>
      <c r="C152" s="85">
        <v>0.00845894263217098</v>
      </c>
      <c r="D152" s="84"/>
      <c r="E152" s="84">
        <v>157</v>
      </c>
      <c r="F152" s="85">
        <v>0.007671634497923283</v>
      </c>
      <c r="G152" s="86">
        <v>-0.16489361702127658</v>
      </c>
    </row>
    <row r="153" spans="1:7" ht="11.25">
      <c r="A153" s="81" t="s">
        <v>100</v>
      </c>
      <c r="G153" s="66"/>
    </row>
    <row r="154" spans="1:7" ht="11.25">
      <c r="A154" s="77"/>
      <c r="G154" s="66"/>
    </row>
  </sheetData>
  <sheetProtection/>
  <mergeCells count="17">
    <mergeCell ref="B59:C59"/>
    <mergeCell ref="E59:F59"/>
    <mergeCell ref="A105:G105"/>
    <mergeCell ref="A107:G107"/>
    <mergeCell ref="A108:G108"/>
    <mergeCell ref="B110:C110"/>
    <mergeCell ref="E110:F110"/>
    <mergeCell ref="A104:G104"/>
    <mergeCell ref="A2:G2"/>
    <mergeCell ref="A3:G3"/>
    <mergeCell ref="A4:G4"/>
    <mergeCell ref="B6:C6"/>
    <mergeCell ref="E6:F6"/>
    <mergeCell ref="A53:G53"/>
    <mergeCell ref="A54:G54"/>
    <mergeCell ref="A56:G56"/>
    <mergeCell ref="A57:G57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4">
      <selection activeCell="A1" sqref="A1"/>
    </sheetView>
  </sheetViews>
  <sheetFormatPr defaultColWidth="19.8984375" defaultRowHeight="15"/>
  <cols>
    <col min="1" max="1" width="30" style="64" customWidth="1"/>
    <col min="2" max="3" width="9.59765625" style="64" customWidth="1"/>
    <col min="4" max="4" width="2" style="64" customWidth="1"/>
    <col min="5" max="6" width="9.59765625" style="64" customWidth="1"/>
    <col min="7" max="7" width="9.59765625" style="88" customWidth="1"/>
    <col min="8" max="8" width="18.59765625" style="64" customWidth="1"/>
    <col min="9" max="10" width="19.8984375" style="64" customWidth="1"/>
    <col min="11" max="11" width="11" style="64" customWidth="1"/>
    <col min="12" max="16384" width="19.8984375" style="64" customWidth="1"/>
  </cols>
  <sheetData>
    <row r="2" spans="1:11" ht="13.5">
      <c r="A2" s="100" t="s">
        <v>91</v>
      </c>
      <c r="B2" s="100"/>
      <c r="C2" s="100"/>
      <c r="D2" s="100"/>
      <c r="E2" s="100"/>
      <c r="F2" s="100"/>
      <c r="G2" s="100"/>
      <c r="K2" s="65"/>
    </row>
    <row r="3" spans="1:11" ht="13.5">
      <c r="A3" s="100" t="s">
        <v>36</v>
      </c>
      <c r="B3" s="100"/>
      <c r="C3" s="100"/>
      <c r="D3" s="100"/>
      <c r="E3" s="100"/>
      <c r="F3" s="100"/>
      <c r="G3" s="100"/>
      <c r="K3" s="65"/>
    </row>
    <row r="4" spans="1:7" ht="13.5">
      <c r="A4" s="100" t="s">
        <v>148</v>
      </c>
      <c r="B4" s="100"/>
      <c r="C4" s="100"/>
      <c r="D4" s="100"/>
      <c r="E4" s="100"/>
      <c r="F4" s="100"/>
      <c r="G4" s="100"/>
    </row>
    <row r="5" ht="12" thickBot="1">
      <c r="G5" s="66"/>
    </row>
    <row r="6" spans="1:7" ht="11.25">
      <c r="A6" s="67"/>
      <c r="B6" s="102" t="s">
        <v>149</v>
      </c>
      <c r="C6" s="98"/>
      <c r="D6" s="68"/>
      <c r="E6" s="102" t="s">
        <v>150</v>
      </c>
      <c r="F6" s="98"/>
      <c r="G6" s="69"/>
    </row>
    <row r="7" spans="1:7" ht="11.25">
      <c r="A7" s="70"/>
      <c r="B7" s="71"/>
      <c r="C7" s="71" t="s">
        <v>37</v>
      </c>
      <c r="D7" s="71"/>
      <c r="E7" s="71"/>
      <c r="F7" s="71" t="s">
        <v>37</v>
      </c>
      <c r="G7" s="72" t="s">
        <v>38</v>
      </c>
    </row>
    <row r="8" spans="1:7" ht="11.25">
      <c r="A8" s="73"/>
      <c r="B8" s="74" t="s">
        <v>39</v>
      </c>
      <c r="C8" s="74" t="s">
        <v>40</v>
      </c>
      <c r="D8" s="74"/>
      <c r="E8" s="74" t="s">
        <v>39</v>
      </c>
      <c r="F8" s="74" t="s">
        <v>40</v>
      </c>
      <c r="G8" s="75" t="s">
        <v>92</v>
      </c>
    </row>
    <row r="9" spans="1:7" ht="11.25">
      <c r="A9" s="76" t="s">
        <v>42</v>
      </c>
      <c r="G9" s="66"/>
    </row>
    <row r="10" spans="1:9" ht="11.25">
      <c r="A10" s="77" t="s">
        <v>43</v>
      </c>
      <c r="B10" s="78">
        <v>1386359</v>
      </c>
      <c r="C10" s="79">
        <v>0.5009798377115559</v>
      </c>
      <c r="D10" s="79"/>
      <c r="E10" s="78">
        <v>1387383</v>
      </c>
      <c r="F10" s="79">
        <v>0.5013951706603976</v>
      </c>
      <c r="G10" s="79">
        <v>0.0007386254209769127</v>
      </c>
      <c r="H10" s="80"/>
      <c r="I10" s="80"/>
    </row>
    <row r="11" spans="1:9" ht="11.25">
      <c r="A11" s="77" t="s">
        <v>44</v>
      </c>
      <c r="B11" s="78">
        <v>1380936</v>
      </c>
      <c r="C11" s="79">
        <v>0.49902016228844415</v>
      </c>
      <c r="D11" s="79"/>
      <c r="E11" s="78">
        <v>1379662</v>
      </c>
      <c r="F11" s="79">
        <v>0.4986048293396024</v>
      </c>
      <c r="G11" s="79">
        <v>-0.0009225626676399035</v>
      </c>
      <c r="H11" s="80"/>
      <c r="I11" s="80"/>
    </row>
    <row r="12" spans="1:9" ht="11.25">
      <c r="A12" s="77" t="s">
        <v>45</v>
      </c>
      <c r="B12" s="78">
        <v>2767295</v>
      </c>
      <c r="C12" s="79">
        <v>1</v>
      </c>
      <c r="D12" s="79"/>
      <c r="E12" s="78">
        <v>2767045</v>
      </c>
      <c r="F12" s="79">
        <v>1</v>
      </c>
      <c r="G12" s="79">
        <v>-9.034092859638854E-05</v>
      </c>
      <c r="H12" s="80"/>
      <c r="I12" s="80"/>
    </row>
    <row r="13" spans="1:7" ht="11.25">
      <c r="A13" s="76" t="s">
        <v>46</v>
      </c>
      <c r="B13" s="78"/>
      <c r="C13" s="81"/>
      <c r="D13" s="81"/>
      <c r="E13" s="78"/>
      <c r="F13" s="81"/>
      <c r="G13" s="66"/>
    </row>
    <row r="14" spans="1:9" ht="11.25">
      <c r="A14" s="77" t="s">
        <v>47</v>
      </c>
      <c r="B14" s="78">
        <v>1582511</v>
      </c>
      <c r="C14" s="79">
        <v>0.5718620530156705</v>
      </c>
      <c r="D14" s="79"/>
      <c r="E14" s="78">
        <v>1581468</v>
      </c>
      <c r="F14" s="79">
        <v>0.5715367838253443</v>
      </c>
      <c r="G14" s="79">
        <v>-0.0006590791470011403</v>
      </c>
      <c r="H14" s="80"/>
      <c r="I14" s="80"/>
    </row>
    <row r="15" spans="1:9" ht="11.25">
      <c r="A15" s="77" t="s">
        <v>49</v>
      </c>
      <c r="B15" s="78">
        <v>201514</v>
      </c>
      <c r="C15" s="79">
        <v>0.07281984754064891</v>
      </c>
      <c r="D15" s="79"/>
      <c r="E15" s="78">
        <v>201795</v>
      </c>
      <c r="F15" s="79">
        <v>0.07292797912574606</v>
      </c>
      <c r="G15" s="79">
        <v>0.0013944440584772178</v>
      </c>
      <c r="H15" s="80"/>
      <c r="I15" s="80"/>
    </row>
    <row r="16" spans="1:9" ht="11.25">
      <c r="A16" s="77" t="s">
        <v>48</v>
      </c>
      <c r="B16" s="78">
        <v>192908</v>
      </c>
      <c r="C16" s="79">
        <v>0.0697099514146486</v>
      </c>
      <c r="D16" s="79"/>
      <c r="E16" s="78">
        <v>193110</v>
      </c>
      <c r="F16" s="79">
        <v>0.06978925171076003</v>
      </c>
      <c r="G16" s="79">
        <v>0.001047131275011992</v>
      </c>
      <c r="H16" s="80"/>
      <c r="I16" s="80"/>
    </row>
    <row r="17" spans="1:9" ht="11.25">
      <c r="A17" s="77" t="s">
        <v>76</v>
      </c>
      <c r="B17" s="78">
        <v>169510</v>
      </c>
      <c r="C17" s="79">
        <v>0.061254763225460244</v>
      </c>
      <c r="D17" s="79"/>
      <c r="E17" s="78">
        <v>169539</v>
      </c>
      <c r="F17" s="79">
        <v>0.06127077803216066</v>
      </c>
      <c r="G17" s="79">
        <v>0.0001710813521325072</v>
      </c>
      <c r="H17" s="80"/>
      <c r="I17" s="80"/>
    </row>
    <row r="18" spans="1:9" ht="11.25">
      <c r="A18" s="77" t="s">
        <v>50</v>
      </c>
      <c r="B18" s="78">
        <v>620852</v>
      </c>
      <c r="C18" s="79">
        <v>0.22435338480357173</v>
      </c>
      <c r="D18" s="79"/>
      <c r="E18" s="78">
        <v>621133</v>
      </c>
      <c r="F18" s="79">
        <v>0.22447520730598888</v>
      </c>
      <c r="G18" s="79">
        <v>0.00045260384117318253</v>
      </c>
      <c r="H18" s="80"/>
      <c r="I18" s="80"/>
    </row>
    <row r="19" spans="1:7" ht="11.25">
      <c r="A19" s="77" t="s">
        <v>51</v>
      </c>
      <c r="B19" s="78">
        <v>2767295</v>
      </c>
      <c r="C19" s="79">
        <v>0.9999999999999999</v>
      </c>
      <c r="D19" s="79"/>
      <c r="E19" s="78">
        <v>2767045</v>
      </c>
      <c r="F19" s="79">
        <v>1</v>
      </c>
      <c r="G19" s="79">
        <v>-9.034092859638854E-05</v>
      </c>
    </row>
    <row r="20" spans="1:7" ht="11.25">
      <c r="A20" s="76" t="s">
        <v>52</v>
      </c>
      <c r="B20" s="78"/>
      <c r="C20" s="81"/>
      <c r="D20" s="81"/>
      <c r="E20" s="78"/>
      <c r="F20" s="81"/>
      <c r="G20" s="66"/>
    </row>
    <row r="21" spans="1:9" ht="11.25">
      <c r="A21" s="77" t="s">
        <v>53</v>
      </c>
      <c r="B21" s="78">
        <v>1173572</v>
      </c>
      <c r="C21" s="79">
        <v>0.8465137817837948</v>
      </c>
      <c r="D21" s="79"/>
      <c r="E21" s="78">
        <v>1173469</v>
      </c>
      <c r="F21" s="79">
        <v>0.8458147461803986</v>
      </c>
      <c r="G21" s="79">
        <v>-8.776623845829779E-05</v>
      </c>
      <c r="H21" s="80"/>
      <c r="I21" s="80"/>
    </row>
    <row r="22" spans="1:9" ht="11.25">
      <c r="A22" s="77" t="s">
        <v>54</v>
      </c>
      <c r="B22" s="78">
        <v>47744</v>
      </c>
      <c r="C22" s="79">
        <v>0.03443841025304412</v>
      </c>
      <c r="D22" s="79"/>
      <c r="E22" s="78">
        <v>47653</v>
      </c>
      <c r="F22" s="79">
        <v>0.03434740082587144</v>
      </c>
      <c r="G22" s="79">
        <v>-0.0019059986595174605</v>
      </c>
      <c r="H22" s="80"/>
      <c r="I22" s="80"/>
    </row>
    <row r="23" spans="1:9" ht="11.25">
      <c r="A23" s="77" t="s">
        <v>55</v>
      </c>
      <c r="B23" s="78">
        <v>92214</v>
      </c>
      <c r="C23" s="79">
        <v>0.06651523883784792</v>
      </c>
      <c r="D23" s="79"/>
      <c r="E23" s="78">
        <v>92730</v>
      </c>
      <c r="F23" s="79">
        <v>0.06683806850739846</v>
      </c>
      <c r="G23" s="79">
        <v>0.005595679614809113</v>
      </c>
      <c r="H23" s="80"/>
      <c r="I23" s="80"/>
    </row>
    <row r="24" spans="1:9" ht="11.25">
      <c r="A24" s="77" t="s">
        <v>56</v>
      </c>
      <c r="B24" s="78">
        <v>72829</v>
      </c>
      <c r="C24" s="79">
        <v>0.05253256912531314</v>
      </c>
      <c r="D24" s="79"/>
      <c r="E24" s="78">
        <v>73531</v>
      </c>
      <c r="F24" s="79">
        <v>0.05299978448633146</v>
      </c>
      <c r="G24" s="79">
        <v>0.009639017424377672</v>
      </c>
      <c r="H24" s="78"/>
      <c r="I24" s="80"/>
    </row>
    <row r="25" spans="1:9" ht="11.25">
      <c r="A25" s="77" t="s">
        <v>57</v>
      </c>
      <c r="B25" s="78">
        <v>1386359</v>
      </c>
      <c r="C25" s="79">
        <v>1</v>
      </c>
      <c r="D25" s="79"/>
      <c r="E25" s="78">
        <v>1387383</v>
      </c>
      <c r="F25" s="79">
        <v>1</v>
      </c>
      <c r="G25" s="79">
        <v>0.0007386254209769127</v>
      </c>
      <c r="H25" s="80"/>
      <c r="I25" s="80"/>
    </row>
    <row r="26" spans="1:7" ht="11.25">
      <c r="A26" s="76" t="s">
        <v>58</v>
      </c>
      <c r="B26" s="78"/>
      <c r="C26" s="81"/>
      <c r="D26" s="81"/>
      <c r="E26" s="78"/>
      <c r="F26" s="81"/>
      <c r="G26" s="66"/>
    </row>
    <row r="27" spans="1:9" ht="11.25">
      <c r="A27" s="64" t="s">
        <v>59</v>
      </c>
      <c r="B27" s="78">
        <v>898863</v>
      </c>
      <c r="C27" s="79">
        <v>0.6483623650151223</v>
      </c>
      <c r="D27" s="79"/>
      <c r="E27" s="78">
        <v>898450</v>
      </c>
      <c r="F27" s="79">
        <v>0.6475861387951273</v>
      </c>
      <c r="G27" s="79">
        <v>-0.00045946935183671656</v>
      </c>
      <c r="H27" s="80"/>
      <c r="I27" s="80"/>
    </row>
    <row r="28" spans="1:9" ht="11.25">
      <c r="A28" s="64" t="s">
        <v>60</v>
      </c>
      <c r="B28" s="78">
        <v>487496</v>
      </c>
      <c r="C28" s="79">
        <v>0.35163763498487766</v>
      </c>
      <c r="D28" s="79"/>
      <c r="E28" s="78">
        <v>488933</v>
      </c>
      <c r="F28" s="79">
        <v>0.3524138612048728</v>
      </c>
      <c r="G28" s="79">
        <v>0.002947716494084096</v>
      </c>
      <c r="H28" s="80"/>
      <c r="I28" s="80"/>
    </row>
    <row r="29" spans="1:9" ht="11.25">
      <c r="A29" s="64" t="s">
        <v>61</v>
      </c>
      <c r="B29" s="78">
        <v>1386359</v>
      </c>
      <c r="C29" s="79">
        <v>1</v>
      </c>
      <c r="D29" s="79"/>
      <c r="E29" s="78">
        <v>1387383</v>
      </c>
      <c r="F29" s="79">
        <v>1</v>
      </c>
      <c r="G29" s="79">
        <v>0.0007386254209769127</v>
      </c>
      <c r="H29" s="80"/>
      <c r="I29" s="80"/>
    </row>
    <row r="30" spans="1:9" ht="11.25">
      <c r="A30" s="76" t="s">
        <v>62</v>
      </c>
      <c r="B30" s="78"/>
      <c r="C30" s="66"/>
      <c r="D30" s="66"/>
      <c r="E30" s="78"/>
      <c r="F30" s="66"/>
      <c r="G30" s="66"/>
      <c r="H30" s="80"/>
      <c r="I30" s="80"/>
    </row>
    <row r="31" spans="1:9" ht="11.25">
      <c r="A31" s="64" t="s">
        <v>63</v>
      </c>
      <c r="B31" s="78">
        <v>691031</v>
      </c>
      <c r="C31" s="79">
        <v>0.49845025711233526</v>
      </c>
      <c r="D31" s="79"/>
      <c r="E31" s="78">
        <v>690908</v>
      </c>
      <c r="F31" s="79">
        <v>0.4979937046943778</v>
      </c>
      <c r="G31" s="79">
        <v>-0.00017799490905623383</v>
      </c>
      <c r="H31" s="80"/>
      <c r="I31" s="80"/>
    </row>
    <row r="32" spans="1:9" ht="11.25">
      <c r="A32" s="64" t="s">
        <v>64</v>
      </c>
      <c r="B32" s="78">
        <v>549531</v>
      </c>
      <c r="C32" s="79">
        <v>0.39638434200665196</v>
      </c>
      <c r="D32" s="79"/>
      <c r="E32" s="78">
        <v>549994</v>
      </c>
      <c r="F32" s="79">
        <v>0.39642550038453694</v>
      </c>
      <c r="G32" s="79">
        <v>0.0008425366357858177</v>
      </c>
      <c r="H32" s="80"/>
      <c r="I32" s="80"/>
    </row>
    <row r="33" spans="1:9" ht="11.25">
      <c r="A33" s="64" t="s">
        <v>65</v>
      </c>
      <c r="B33" s="78">
        <v>145797</v>
      </c>
      <c r="C33" s="79">
        <v>0.10516540088101278</v>
      </c>
      <c r="D33" s="79"/>
      <c r="E33" s="78">
        <v>146481</v>
      </c>
      <c r="F33" s="79">
        <v>0.10558079492108524</v>
      </c>
      <c r="G33" s="79">
        <v>0.004691454556678076</v>
      </c>
      <c r="H33" s="80"/>
      <c r="I33" s="80"/>
    </row>
    <row r="34" spans="1:9" ht="11.25">
      <c r="A34" s="64" t="s">
        <v>61</v>
      </c>
      <c r="B34" s="78">
        <v>1386359</v>
      </c>
      <c r="C34" s="79">
        <v>1</v>
      </c>
      <c r="D34" s="79"/>
      <c r="E34" s="78">
        <v>1387383</v>
      </c>
      <c r="F34" s="79">
        <v>1</v>
      </c>
      <c r="G34" s="79">
        <v>0.0007386254209769127</v>
      </c>
      <c r="H34" s="80"/>
      <c r="I34" s="80"/>
    </row>
    <row r="35" spans="1:7" ht="11.25">
      <c r="A35" s="76" t="s">
        <v>66</v>
      </c>
      <c r="B35" s="78"/>
      <c r="C35" s="81"/>
      <c r="D35" s="81"/>
      <c r="E35" s="78"/>
      <c r="F35" s="81"/>
      <c r="G35" s="66"/>
    </row>
    <row r="36" spans="1:9" ht="11.25">
      <c r="A36" s="77" t="s">
        <v>104</v>
      </c>
      <c r="B36" s="78">
        <v>306201</v>
      </c>
      <c r="C36" s="79">
        <v>0.2208670337192603</v>
      </c>
      <c r="D36" s="79"/>
      <c r="E36" s="78">
        <v>303987</v>
      </c>
      <c r="F36" s="79">
        <v>0.21910820588114457</v>
      </c>
      <c r="G36" s="79">
        <v>-0.007230544642244818</v>
      </c>
      <c r="H36" s="80"/>
      <c r="I36" s="80"/>
    </row>
    <row r="37" spans="1:9" ht="11.25">
      <c r="A37" s="77" t="s">
        <v>103</v>
      </c>
      <c r="B37" s="78">
        <v>294366</v>
      </c>
      <c r="C37" s="79">
        <v>0.2123302838586542</v>
      </c>
      <c r="D37" s="79"/>
      <c r="E37" s="78">
        <v>295307</v>
      </c>
      <c r="F37" s="79">
        <v>0.21285182245998402</v>
      </c>
      <c r="G37" s="79">
        <v>0.003196700705923927</v>
      </c>
      <c r="H37" s="80"/>
      <c r="I37" s="80"/>
    </row>
    <row r="38" spans="1:9" ht="11.25">
      <c r="A38" s="77" t="s">
        <v>114</v>
      </c>
      <c r="B38" s="78">
        <v>271054</v>
      </c>
      <c r="C38" s="79">
        <v>0.19551501450922884</v>
      </c>
      <c r="D38" s="79"/>
      <c r="E38" s="78">
        <v>270229</v>
      </c>
      <c r="F38" s="79">
        <v>0.19477606399963096</v>
      </c>
      <c r="G38" s="79">
        <v>-0.003043673954267412</v>
      </c>
      <c r="H38" s="80"/>
      <c r="I38" s="80"/>
    </row>
    <row r="39" spans="1:9" ht="11.25">
      <c r="A39" s="77" t="s">
        <v>105</v>
      </c>
      <c r="B39" s="78">
        <v>219490</v>
      </c>
      <c r="C39" s="79">
        <v>0.1583211852052751</v>
      </c>
      <c r="D39" s="79"/>
      <c r="E39" s="78">
        <v>221342</v>
      </c>
      <c r="F39" s="79">
        <v>0.15953921880259453</v>
      </c>
      <c r="G39" s="79">
        <v>0.008437742038361673</v>
      </c>
      <c r="H39" s="80"/>
      <c r="I39" s="80"/>
    </row>
    <row r="40" spans="1:9" ht="11.25">
      <c r="A40" s="77" t="s">
        <v>108</v>
      </c>
      <c r="B40" s="78">
        <v>168955</v>
      </c>
      <c r="C40" s="79">
        <v>0.12186958789173656</v>
      </c>
      <c r="D40" s="79"/>
      <c r="E40" s="78">
        <v>170138</v>
      </c>
      <c r="F40" s="79">
        <v>0.12263232286974829</v>
      </c>
      <c r="G40" s="79">
        <v>0.007001864401763758</v>
      </c>
      <c r="H40" s="80"/>
      <c r="I40" s="80"/>
    </row>
    <row r="41" spans="1:9" ht="11.25">
      <c r="A41" s="77" t="s">
        <v>115</v>
      </c>
      <c r="B41" s="78">
        <v>69227</v>
      </c>
      <c r="C41" s="79">
        <v>0.04993439650191617</v>
      </c>
      <c r="D41" s="79"/>
      <c r="E41" s="78">
        <v>69045</v>
      </c>
      <c r="F41" s="79">
        <v>0.04976635867673166</v>
      </c>
      <c r="G41" s="79">
        <v>-0.002629032025076916</v>
      </c>
      <c r="H41" s="77"/>
      <c r="I41" s="80"/>
    </row>
    <row r="42" spans="1:9" ht="11.25">
      <c r="A42" s="77" t="s">
        <v>98</v>
      </c>
      <c r="B42" s="78">
        <v>14027</v>
      </c>
      <c r="C42" s="79">
        <v>0.010117869902384592</v>
      </c>
      <c r="D42" s="79"/>
      <c r="E42" s="78">
        <v>14056</v>
      </c>
      <c r="F42" s="79">
        <v>0.010131304765879357</v>
      </c>
      <c r="G42" s="79">
        <v>0.002067441363085454</v>
      </c>
      <c r="H42" s="80"/>
      <c r="I42" s="80"/>
    </row>
    <row r="43" spans="1:9" ht="11.25">
      <c r="A43" s="77" t="s">
        <v>67</v>
      </c>
      <c r="B43" s="78">
        <v>1343320</v>
      </c>
      <c r="C43" s="79">
        <v>0.9689553715884559</v>
      </c>
      <c r="D43" s="79"/>
      <c r="E43" s="78">
        <v>1344104</v>
      </c>
      <c r="F43" s="79">
        <v>0.9688052974557133</v>
      </c>
      <c r="G43" s="79">
        <v>0.0005836286216240882</v>
      </c>
      <c r="H43" s="80"/>
      <c r="I43" s="80"/>
    </row>
    <row r="44" spans="1:9" ht="11.25">
      <c r="A44" s="77" t="s">
        <v>68</v>
      </c>
      <c r="B44" s="78">
        <v>43039</v>
      </c>
      <c r="C44" s="79">
        <v>0.031044628411544196</v>
      </c>
      <c r="D44" s="79"/>
      <c r="E44" s="78">
        <v>43279</v>
      </c>
      <c r="F44" s="79">
        <v>0.031194702544286617</v>
      </c>
      <c r="G44" s="79">
        <v>0.0055763377401891745</v>
      </c>
      <c r="H44" s="80"/>
      <c r="I44" s="80"/>
    </row>
    <row r="45" spans="1:9" ht="11.25">
      <c r="A45" s="76" t="s">
        <v>61</v>
      </c>
      <c r="B45" s="78">
        <v>1386359</v>
      </c>
      <c r="C45" s="79">
        <v>1</v>
      </c>
      <c r="D45" s="79"/>
      <c r="E45" s="78">
        <v>1387383</v>
      </c>
      <c r="F45" s="79">
        <v>0.9999999999999999</v>
      </c>
      <c r="G45" s="79">
        <v>0.0007386254209769127</v>
      </c>
      <c r="H45" s="80"/>
      <c r="I45" s="80"/>
    </row>
    <row r="46" spans="1:7" ht="11.25">
      <c r="A46" s="76" t="s">
        <v>69</v>
      </c>
      <c r="G46" s="66"/>
    </row>
    <row r="47" spans="1:7" ht="11.25">
      <c r="A47" s="77" t="s">
        <v>79</v>
      </c>
      <c r="B47" s="64">
        <v>24555</v>
      </c>
      <c r="E47" s="64">
        <v>21908</v>
      </c>
      <c r="G47" s="79">
        <v>-0.10779881897780497</v>
      </c>
    </row>
    <row r="48" spans="1:7" ht="11.25">
      <c r="A48" s="77" t="s">
        <v>70</v>
      </c>
      <c r="B48" s="64">
        <v>15752</v>
      </c>
      <c r="C48" s="82">
        <v>0.656661664165416</v>
      </c>
      <c r="E48" s="64">
        <v>12779</v>
      </c>
      <c r="F48" s="82">
        <v>0.6244319569997557</v>
      </c>
      <c r="G48" s="79">
        <v>-0.18873793803961403</v>
      </c>
    </row>
    <row r="49" spans="1:7" ht="11.25">
      <c r="A49" s="77" t="s">
        <v>71</v>
      </c>
      <c r="B49" s="64">
        <v>7468</v>
      </c>
      <c r="C49" s="82">
        <v>0.31132232783058195</v>
      </c>
      <c r="E49" s="64">
        <v>7116</v>
      </c>
      <c r="F49" s="82">
        <v>0.34771561202052287</v>
      </c>
      <c r="G49" s="79">
        <v>-0.04713444027852165</v>
      </c>
    </row>
    <row r="50" spans="1:7" ht="11.25">
      <c r="A50" s="77" t="s">
        <v>72</v>
      </c>
      <c r="B50" s="64">
        <v>768</v>
      </c>
      <c r="C50" s="82">
        <v>0.032016008004002</v>
      </c>
      <c r="E50" s="64">
        <v>570</v>
      </c>
      <c r="F50" s="82">
        <v>0.027852430979721475</v>
      </c>
      <c r="G50" s="79">
        <v>-0.2578125</v>
      </c>
    </row>
    <row r="51" spans="1:7" ht="12" thickBot="1">
      <c r="A51" s="83" t="s">
        <v>73</v>
      </c>
      <c r="B51" s="84">
        <v>23988</v>
      </c>
      <c r="C51" s="85">
        <v>1</v>
      </c>
      <c r="D51" s="84"/>
      <c r="E51" s="84">
        <v>20465</v>
      </c>
      <c r="F51" s="85">
        <v>1</v>
      </c>
      <c r="G51" s="86">
        <v>-0.14686509921627477</v>
      </c>
    </row>
    <row r="52" spans="1:7" ht="11.25">
      <c r="A52" s="81" t="s">
        <v>100</v>
      </c>
      <c r="G52" s="66"/>
    </row>
    <row r="53" spans="1:7" ht="11.25">
      <c r="A53" s="101"/>
      <c r="B53" s="101"/>
      <c r="C53" s="101"/>
      <c r="D53" s="101"/>
      <c r="E53" s="101"/>
      <c r="F53" s="101"/>
      <c r="G53" s="101"/>
    </row>
    <row r="54" spans="1:7" ht="22.5" customHeight="1">
      <c r="A54" s="99" t="s">
        <v>75</v>
      </c>
      <c r="B54" s="99"/>
      <c r="C54" s="99"/>
      <c r="D54" s="99"/>
      <c r="E54" s="99"/>
      <c r="F54" s="99"/>
      <c r="G54" s="99"/>
    </row>
    <row r="55" ht="11.25">
      <c r="G55" s="66"/>
    </row>
    <row r="56" spans="1:7" ht="13.5">
      <c r="A56" s="100" t="s">
        <v>85</v>
      </c>
      <c r="B56" s="100"/>
      <c r="C56" s="100"/>
      <c r="D56" s="100"/>
      <c r="E56" s="100"/>
      <c r="F56" s="100"/>
      <c r="G56" s="100"/>
    </row>
    <row r="57" spans="1:7" ht="13.5">
      <c r="A57" s="100" t="s">
        <v>148</v>
      </c>
      <c r="B57" s="100"/>
      <c r="C57" s="100"/>
      <c r="D57" s="100"/>
      <c r="E57" s="100"/>
      <c r="F57" s="100"/>
      <c r="G57" s="100"/>
    </row>
    <row r="58" ht="12" thickBot="1">
      <c r="G58" s="66"/>
    </row>
    <row r="59" spans="1:7" ht="11.25">
      <c r="A59" s="67"/>
      <c r="B59" s="98" t="s">
        <v>149</v>
      </c>
      <c r="C59" s="98"/>
      <c r="D59" s="68"/>
      <c r="E59" s="98" t="s">
        <v>150</v>
      </c>
      <c r="F59" s="98"/>
      <c r="G59" s="69"/>
    </row>
    <row r="60" spans="1:7" ht="11.25">
      <c r="A60" s="70"/>
      <c r="B60" s="71"/>
      <c r="C60" s="71" t="s">
        <v>37</v>
      </c>
      <c r="D60" s="71"/>
      <c r="E60" s="71"/>
      <c r="F60" s="71" t="s">
        <v>37</v>
      </c>
      <c r="G60" s="72" t="s">
        <v>38</v>
      </c>
    </row>
    <row r="61" spans="1:7" ht="11.25">
      <c r="A61" s="73"/>
      <c r="B61" s="74" t="s">
        <v>39</v>
      </c>
      <c r="C61" s="74" t="s">
        <v>40</v>
      </c>
      <c r="D61" s="74"/>
      <c r="E61" s="74" t="s">
        <v>39</v>
      </c>
      <c r="F61" s="74" t="s">
        <v>40</v>
      </c>
      <c r="G61" s="75" t="s">
        <v>92</v>
      </c>
    </row>
    <row r="62" spans="1:7" ht="11.25">
      <c r="A62" s="76" t="s">
        <v>42</v>
      </c>
      <c r="G62" s="66"/>
    </row>
    <row r="63" spans="1:7" ht="11.25">
      <c r="A63" s="77" t="s">
        <v>43</v>
      </c>
      <c r="B63" s="78">
        <v>1340833</v>
      </c>
      <c r="C63" s="79">
        <v>0.48452839325044855</v>
      </c>
      <c r="D63" s="79"/>
      <c r="E63" s="78">
        <v>1341707</v>
      </c>
      <c r="F63" s="79">
        <v>0.4848880303717504</v>
      </c>
      <c r="G63" s="79">
        <v>0.0006518335989642576</v>
      </c>
    </row>
    <row r="64" spans="1:7" ht="11.25">
      <c r="A64" s="77" t="s">
        <v>44</v>
      </c>
      <c r="B64" s="78">
        <v>1313456</v>
      </c>
      <c r="C64" s="79">
        <v>0.4746353388417209</v>
      </c>
      <c r="D64" s="79"/>
      <c r="E64" s="78">
        <v>1312030</v>
      </c>
      <c r="F64" s="79">
        <v>0.47416287049903416</v>
      </c>
      <c r="G64" s="79">
        <v>-0.001085685397912095</v>
      </c>
    </row>
    <row r="65" spans="1:7" ht="11.25">
      <c r="A65" s="77" t="s">
        <v>45</v>
      </c>
      <c r="B65" s="78">
        <v>2654289</v>
      </c>
      <c r="C65" s="79">
        <v>0.9591637320921694</v>
      </c>
      <c r="D65" s="79"/>
      <c r="E65" s="78">
        <v>2653737</v>
      </c>
      <c r="F65" s="79">
        <v>0.9590509008707846</v>
      </c>
      <c r="G65" s="79">
        <v>-0.00020796529692135302</v>
      </c>
    </row>
    <row r="66" spans="1:7" ht="11.25">
      <c r="A66" s="76" t="s">
        <v>46</v>
      </c>
      <c r="B66" s="78"/>
      <c r="C66" s="81"/>
      <c r="D66" s="81"/>
      <c r="E66" s="78"/>
      <c r="F66" s="81"/>
      <c r="G66" s="66"/>
    </row>
    <row r="67" spans="1:7" ht="11.25">
      <c r="A67" s="77" t="s">
        <v>47</v>
      </c>
      <c r="B67" s="78">
        <v>1563803</v>
      </c>
      <c r="C67" s="79">
        <v>0.5651016606469494</v>
      </c>
      <c r="D67" s="79"/>
      <c r="E67" s="78">
        <v>1562679</v>
      </c>
      <c r="F67" s="79">
        <v>0.5647465075558945</v>
      </c>
      <c r="G67" s="79">
        <v>-0.0007187606111511702</v>
      </c>
    </row>
    <row r="68" spans="1:7" ht="11.25">
      <c r="A68" s="77" t="s">
        <v>48</v>
      </c>
      <c r="B68" s="78">
        <v>190874</v>
      </c>
      <c r="C68" s="79">
        <v>0.06897493761958881</v>
      </c>
      <c r="D68" s="79"/>
      <c r="E68" s="78">
        <v>191072</v>
      </c>
      <c r="F68" s="79">
        <v>0.06905272592241904</v>
      </c>
      <c r="G68" s="79">
        <v>0.0010373335289248775</v>
      </c>
    </row>
    <row r="69" spans="1:7" ht="11.25">
      <c r="A69" s="77" t="s">
        <v>49</v>
      </c>
      <c r="B69" s="78">
        <v>192638</v>
      </c>
      <c r="C69" s="79">
        <v>0.06961238321176455</v>
      </c>
      <c r="D69" s="79"/>
      <c r="E69" s="78">
        <v>192784</v>
      </c>
      <c r="F69" s="79">
        <v>0.06967143649633453</v>
      </c>
      <c r="G69" s="79">
        <v>0.0007578982339933038</v>
      </c>
    </row>
    <row r="70" spans="1:7" ht="11.25">
      <c r="A70" s="77" t="s">
        <v>76</v>
      </c>
      <c r="B70" s="78">
        <v>131194</v>
      </c>
      <c r="C70" s="79">
        <v>0.04740875114507127</v>
      </c>
      <c r="D70" s="79"/>
      <c r="E70" s="78">
        <v>131184</v>
      </c>
      <c r="F70" s="79">
        <v>0.047409420519001315</v>
      </c>
      <c r="G70" s="79">
        <v>-7.622299800291721E-05</v>
      </c>
    </row>
    <row r="71" spans="1:7" ht="11.25">
      <c r="A71" s="77" t="s">
        <v>50</v>
      </c>
      <c r="B71" s="78">
        <v>575780</v>
      </c>
      <c r="C71" s="79">
        <v>0.20806599946879534</v>
      </c>
      <c r="D71" s="79"/>
      <c r="E71" s="78">
        <v>576018</v>
      </c>
      <c r="F71" s="79">
        <v>0.20817081037713517</v>
      </c>
      <c r="G71" s="79">
        <v>0.00041335232206751726</v>
      </c>
    </row>
    <row r="72" spans="1:7" ht="11.25">
      <c r="A72" s="77" t="s">
        <v>51</v>
      </c>
      <c r="B72" s="78">
        <v>2654289</v>
      </c>
      <c r="C72" s="79">
        <v>0.9591637320921694</v>
      </c>
      <c r="D72" s="79"/>
      <c r="E72" s="78">
        <v>2653737</v>
      </c>
      <c r="F72" s="79">
        <v>0.9590509008707846</v>
      </c>
      <c r="G72" s="79">
        <v>-0.00020796529692135302</v>
      </c>
    </row>
    <row r="73" spans="1:7" ht="11.25">
      <c r="A73" s="76" t="s">
        <v>52</v>
      </c>
      <c r="B73" s="78"/>
      <c r="C73" s="81"/>
      <c r="D73" s="81"/>
      <c r="E73" s="78"/>
      <c r="F73" s="81"/>
      <c r="G73" s="66"/>
    </row>
    <row r="74" spans="1:7" ht="11.25">
      <c r="A74" s="77" t="s">
        <v>53</v>
      </c>
      <c r="B74" s="78">
        <v>1143874</v>
      </c>
      <c r="C74" s="79">
        <v>0.8250922019476917</v>
      </c>
      <c r="D74" s="79"/>
      <c r="E74" s="78">
        <v>1143620</v>
      </c>
      <c r="F74" s="79">
        <v>0.8243001391829077</v>
      </c>
      <c r="G74" s="79">
        <v>-0.00022205242885142695</v>
      </c>
    </row>
    <row r="75" spans="1:7" ht="11.25">
      <c r="A75" s="77" t="s">
        <v>54</v>
      </c>
      <c r="B75" s="78">
        <v>47487</v>
      </c>
      <c r="C75" s="79">
        <v>0.03425303258391225</v>
      </c>
      <c r="D75" s="79"/>
      <c r="E75" s="78">
        <v>47392</v>
      </c>
      <c r="F75" s="79">
        <v>0.03415927685433655</v>
      </c>
      <c r="G75" s="79">
        <v>-0.00200054751826817</v>
      </c>
    </row>
    <row r="76" spans="1:7" ht="11.25">
      <c r="A76" s="77" t="s">
        <v>55</v>
      </c>
      <c r="B76" s="78">
        <v>79430</v>
      </c>
      <c r="C76" s="79">
        <v>0.05729396209784046</v>
      </c>
      <c r="D76" s="79"/>
      <c r="E76" s="78">
        <v>79917</v>
      </c>
      <c r="F76" s="79">
        <v>0.0576026951461853</v>
      </c>
      <c r="G76" s="79">
        <v>0.006131184690922886</v>
      </c>
    </row>
    <row r="77" spans="1:7" ht="11.25">
      <c r="A77" s="77" t="s">
        <v>56</v>
      </c>
      <c r="B77" s="78">
        <v>70042</v>
      </c>
      <c r="C77" s="79">
        <v>0.0505222673203694</v>
      </c>
      <c r="D77" s="79"/>
      <c r="E77" s="78">
        <v>70778</v>
      </c>
      <c r="F77" s="79">
        <v>0.05101547301646337</v>
      </c>
      <c r="G77" s="79">
        <v>0.010507980925730243</v>
      </c>
    </row>
    <row r="78" spans="1:7" ht="11.25">
      <c r="A78" s="77" t="s">
        <v>57</v>
      </c>
      <c r="B78" s="78">
        <v>1340833</v>
      </c>
      <c r="C78" s="79">
        <v>0.9671614639498137</v>
      </c>
      <c r="D78" s="79"/>
      <c r="E78" s="78">
        <v>1341707</v>
      </c>
      <c r="F78" s="79">
        <v>0.9670775841998929</v>
      </c>
      <c r="G78" s="79">
        <v>0.0006518335989642576</v>
      </c>
    </row>
    <row r="79" spans="1:7" ht="11.25">
      <c r="A79" s="76" t="s">
        <v>58</v>
      </c>
      <c r="B79" s="78"/>
      <c r="C79" s="81"/>
      <c r="D79" s="81"/>
      <c r="E79" s="78"/>
      <c r="F79" s="81"/>
      <c r="G79" s="66"/>
    </row>
    <row r="80" spans="1:7" ht="11.25">
      <c r="A80" s="64" t="s">
        <v>59</v>
      </c>
      <c r="B80" s="78">
        <v>865953</v>
      </c>
      <c r="C80" s="79">
        <v>0.6246239249718146</v>
      </c>
      <c r="D80" s="79"/>
      <c r="E80" s="78">
        <v>865434</v>
      </c>
      <c r="F80" s="79">
        <v>0.6237888167867128</v>
      </c>
      <c r="G80" s="79">
        <v>-0.0005993396870268564</v>
      </c>
    </row>
    <row r="81" spans="1:7" ht="11.25">
      <c r="A81" s="64" t="s">
        <v>60</v>
      </c>
      <c r="B81" s="78">
        <v>474880</v>
      </c>
      <c r="C81" s="79">
        <v>0.3425375389779992</v>
      </c>
      <c r="D81" s="79"/>
      <c r="E81" s="78">
        <v>476273</v>
      </c>
      <c r="F81" s="79">
        <v>0.34328876741318004</v>
      </c>
      <c r="G81" s="79">
        <v>0.002933372641509502</v>
      </c>
    </row>
    <row r="82" spans="1:7" ht="11.25">
      <c r="A82" s="64" t="s">
        <v>61</v>
      </c>
      <c r="B82" s="78">
        <v>1340833</v>
      </c>
      <c r="C82" s="79">
        <v>0.9671614639498138</v>
      </c>
      <c r="D82" s="79"/>
      <c r="E82" s="78">
        <v>1341707</v>
      </c>
      <c r="F82" s="79">
        <v>0.9670775841998929</v>
      </c>
      <c r="G82" s="79">
        <v>0.0006518335989642576</v>
      </c>
    </row>
    <row r="83" spans="1:7" ht="11.25">
      <c r="A83" s="76" t="s">
        <v>62</v>
      </c>
      <c r="B83" s="78"/>
      <c r="C83" s="66"/>
      <c r="D83" s="66"/>
      <c r="E83" s="78"/>
      <c r="F83" s="66"/>
      <c r="G83" s="66"/>
    </row>
    <row r="84" spans="1:7" ht="11.25">
      <c r="A84" s="64" t="s">
        <v>63</v>
      </c>
      <c r="B84" s="78">
        <v>679599</v>
      </c>
      <c r="C84" s="79">
        <v>0.4902041967484613</v>
      </c>
      <c r="D84" s="79"/>
      <c r="E84" s="78">
        <v>679374</v>
      </c>
      <c r="F84" s="79">
        <v>0.48968021087183566</v>
      </c>
      <c r="G84" s="79">
        <v>-0.0003310775913443198</v>
      </c>
    </row>
    <row r="85" spans="1:7" ht="11.25">
      <c r="A85" s="64" t="s">
        <v>64</v>
      </c>
      <c r="B85" s="78">
        <v>529045</v>
      </c>
      <c r="C85" s="79">
        <v>0.38160750570378954</v>
      </c>
      <c r="D85" s="79"/>
      <c r="E85" s="78">
        <v>529547</v>
      </c>
      <c r="F85" s="79">
        <v>0.3816876810513031</v>
      </c>
      <c r="G85" s="79">
        <v>0.0009488795849124099</v>
      </c>
    </row>
    <row r="86" spans="1:7" ht="11.25">
      <c r="A86" s="64" t="s">
        <v>65</v>
      </c>
      <c r="B86" s="78">
        <v>132189</v>
      </c>
      <c r="C86" s="79">
        <v>0.09534976149756304</v>
      </c>
      <c r="D86" s="79"/>
      <c r="E86" s="78">
        <v>132786</v>
      </c>
      <c r="F86" s="79">
        <v>0.09570969227675415</v>
      </c>
      <c r="G86" s="79">
        <v>0.004516260808387962</v>
      </c>
    </row>
    <row r="87" spans="1:7" ht="11.25">
      <c r="A87" s="64" t="s">
        <v>61</v>
      </c>
      <c r="B87" s="78">
        <v>1340833</v>
      </c>
      <c r="C87" s="79">
        <v>0.9671614639498138</v>
      </c>
      <c r="D87" s="79"/>
      <c r="E87" s="78">
        <v>1341707</v>
      </c>
      <c r="F87" s="79">
        <v>0.9670775841998929</v>
      </c>
      <c r="G87" s="79">
        <v>0.0006518335989642576</v>
      </c>
    </row>
    <row r="88" spans="1:7" ht="11.25">
      <c r="A88" s="76" t="s">
        <v>66</v>
      </c>
      <c r="B88" s="78"/>
      <c r="C88" s="81"/>
      <c r="D88" s="81"/>
      <c r="E88" s="78"/>
      <c r="F88" s="81"/>
      <c r="G88" s="66"/>
    </row>
    <row r="89" spans="1:7" ht="11.25">
      <c r="A89" s="77" t="s">
        <v>104</v>
      </c>
      <c r="B89" s="78">
        <v>306201</v>
      </c>
      <c r="C89" s="79">
        <v>0.2208670337192603</v>
      </c>
      <c r="D89" s="79"/>
      <c r="E89" s="78">
        <v>303987</v>
      </c>
      <c r="F89" s="79">
        <v>0.21910820588114457</v>
      </c>
      <c r="G89" s="79">
        <v>-0.007230544642244818</v>
      </c>
    </row>
    <row r="90" spans="1:7" ht="11.25">
      <c r="A90" s="77" t="s">
        <v>103</v>
      </c>
      <c r="B90" s="78">
        <v>294366</v>
      </c>
      <c r="C90" s="79">
        <v>0.2123302838586542</v>
      </c>
      <c r="D90" s="79"/>
      <c r="E90" s="78">
        <v>295307</v>
      </c>
      <c r="F90" s="79">
        <v>0.21285182245998402</v>
      </c>
      <c r="G90" s="79">
        <v>0.003196700705923927</v>
      </c>
    </row>
    <row r="91" spans="1:7" ht="11.25">
      <c r="A91" s="77" t="s">
        <v>114</v>
      </c>
      <c r="B91" s="78">
        <v>271054</v>
      </c>
      <c r="C91" s="79">
        <v>0.19551501450922884</v>
      </c>
      <c r="D91" s="79"/>
      <c r="E91" s="78">
        <v>270229</v>
      </c>
      <c r="F91" s="79">
        <v>0.19477606399963096</v>
      </c>
      <c r="G91" s="79">
        <v>-0.003043673954267412</v>
      </c>
    </row>
    <row r="92" spans="1:7" ht="11.25">
      <c r="A92" s="77" t="s">
        <v>105</v>
      </c>
      <c r="B92" s="78">
        <v>219490</v>
      </c>
      <c r="C92" s="79">
        <v>0.1583211852052751</v>
      </c>
      <c r="D92" s="79"/>
      <c r="E92" s="78">
        <v>221342</v>
      </c>
      <c r="F92" s="79">
        <v>0.15953921880259453</v>
      </c>
      <c r="G92" s="79">
        <v>0.008437742038361673</v>
      </c>
    </row>
    <row r="93" spans="1:7" ht="11.25">
      <c r="A93" s="77" t="s">
        <v>108</v>
      </c>
      <c r="B93" s="78">
        <v>168955</v>
      </c>
      <c r="C93" s="79">
        <v>0.12186958789173656</v>
      </c>
      <c r="D93" s="79"/>
      <c r="E93" s="78">
        <v>170138</v>
      </c>
      <c r="F93" s="79">
        <v>0.12263232286974829</v>
      </c>
      <c r="G93" s="79">
        <v>0.007001864401763758</v>
      </c>
    </row>
    <row r="94" spans="1:7" ht="11.25">
      <c r="A94" s="77" t="s">
        <v>115</v>
      </c>
      <c r="B94" s="78">
        <v>69227</v>
      </c>
      <c r="C94" s="79">
        <v>0.04993439650191617</v>
      </c>
      <c r="D94" s="79"/>
      <c r="E94" s="78">
        <v>69045</v>
      </c>
      <c r="F94" s="79">
        <v>0.04976635867673166</v>
      </c>
      <c r="G94" s="79">
        <v>-0.002629032025076916</v>
      </c>
    </row>
    <row r="95" spans="1:7" ht="11.25">
      <c r="A95" s="77" t="s">
        <v>119</v>
      </c>
      <c r="B95" s="78">
        <v>11540</v>
      </c>
      <c r="C95" s="79">
        <v>0.008323962263742652</v>
      </c>
      <c r="D95" s="79"/>
      <c r="E95" s="78">
        <v>11659</v>
      </c>
      <c r="F95" s="79">
        <v>0.008403591510058867</v>
      </c>
      <c r="G95" s="79">
        <v>0.010311958405545996</v>
      </c>
    </row>
    <row r="96" spans="1:7" ht="11.25">
      <c r="A96" s="76" t="s">
        <v>61</v>
      </c>
      <c r="B96" s="78">
        <v>1340833</v>
      </c>
      <c r="C96" s="79">
        <v>0.967161463949814</v>
      </c>
      <c r="D96" s="79"/>
      <c r="E96" s="78">
        <v>1341707</v>
      </c>
      <c r="F96" s="79">
        <v>0.9670775841998929</v>
      </c>
      <c r="G96" s="79">
        <v>0.0006518335989642576</v>
      </c>
    </row>
    <row r="97" spans="1:7" ht="11.25">
      <c r="A97" s="76" t="s">
        <v>69</v>
      </c>
      <c r="B97" s="78"/>
      <c r="G97" s="66"/>
    </row>
    <row r="98" spans="1:7" ht="11.25">
      <c r="A98" s="77" t="s">
        <v>79</v>
      </c>
      <c r="B98" s="78">
        <v>24288</v>
      </c>
      <c r="E98" s="64">
        <v>21693</v>
      </c>
      <c r="G98" s="79">
        <v>-0.10684288537549402</v>
      </c>
    </row>
    <row r="99" spans="1:7" ht="11.25">
      <c r="A99" s="77" t="s">
        <v>70</v>
      </c>
      <c r="B99" s="78">
        <v>15619</v>
      </c>
      <c r="C99" s="82">
        <v>0.6511172252793063</v>
      </c>
      <c r="E99" s="64">
        <v>12675</v>
      </c>
      <c r="F99" s="82">
        <v>0.6193501099438065</v>
      </c>
      <c r="G99" s="79">
        <v>-0.18848837953774245</v>
      </c>
    </row>
    <row r="100" spans="1:7" ht="11.25">
      <c r="A100" s="77" t="s">
        <v>71</v>
      </c>
      <c r="B100" s="78">
        <v>7396</v>
      </c>
      <c r="C100" s="82">
        <v>0.30832082708020675</v>
      </c>
      <c r="E100" s="64">
        <v>7064</v>
      </c>
      <c r="F100" s="82">
        <v>0.34517468849254823</v>
      </c>
      <c r="G100" s="79">
        <v>-0.04488912925905897</v>
      </c>
    </row>
    <row r="101" spans="1:7" ht="11.25">
      <c r="A101" s="77" t="s">
        <v>72</v>
      </c>
      <c r="B101" s="78">
        <v>768</v>
      </c>
      <c r="C101" s="82">
        <v>0.032016008004002</v>
      </c>
      <c r="E101" s="64">
        <v>569</v>
      </c>
      <c r="F101" s="82">
        <v>0.027803567065721964</v>
      </c>
      <c r="G101" s="79">
        <v>-0.25911458333333337</v>
      </c>
    </row>
    <row r="102" spans="1:7" ht="12" thickBot="1">
      <c r="A102" s="83" t="s">
        <v>73</v>
      </c>
      <c r="B102" s="89">
        <v>23783</v>
      </c>
      <c r="C102" s="85">
        <v>0.9914540603635149</v>
      </c>
      <c r="D102" s="84"/>
      <c r="E102" s="84">
        <v>20308</v>
      </c>
      <c r="F102" s="85">
        <v>0.9923283655020767</v>
      </c>
      <c r="G102" s="86">
        <v>-0.14611276962536268</v>
      </c>
    </row>
    <row r="103" spans="1:7" ht="11.25">
      <c r="A103" s="81" t="s">
        <v>100</v>
      </c>
      <c r="G103" s="66"/>
    </row>
    <row r="104" spans="1:7" ht="11.25">
      <c r="A104" s="101"/>
      <c r="B104" s="101"/>
      <c r="C104" s="101"/>
      <c r="D104" s="101"/>
      <c r="E104" s="101"/>
      <c r="F104" s="101"/>
      <c r="G104" s="101"/>
    </row>
    <row r="105" spans="1:7" ht="22.5" customHeight="1">
      <c r="A105" s="99" t="s">
        <v>75</v>
      </c>
      <c r="B105" s="99"/>
      <c r="C105" s="99"/>
      <c r="D105" s="99"/>
      <c r="E105" s="99"/>
      <c r="F105" s="99"/>
      <c r="G105" s="99"/>
    </row>
    <row r="107" spans="1:7" ht="13.5">
      <c r="A107" s="100" t="s">
        <v>86</v>
      </c>
      <c r="B107" s="100"/>
      <c r="C107" s="100"/>
      <c r="D107" s="100"/>
      <c r="E107" s="100"/>
      <c r="F107" s="100"/>
      <c r="G107" s="100"/>
    </row>
    <row r="108" spans="1:7" ht="13.5">
      <c r="A108" s="100" t="s">
        <v>148</v>
      </c>
      <c r="B108" s="100"/>
      <c r="C108" s="100"/>
      <c r="D108" s="100"/>
      <c r="E108" s="100"/>
      <c r="F108" s="100"/>
      <c r="G108" s="100"/>
    </row>
    <row r="109" ht="12" thickBot="1">
      <c r="G109" s="66"/>
    </row>
    <row r="110" spans="1:7" ht="11.25">
      <c r="A110" s="67"/>
      <c r="B110" s="98" t="s">
        <v>149</v>
      </c>
      <c r="C110" s="98"/>
      <c r="D110" s="68"/>
      <c r="E110" s="98" t="s">
        <v>150</v>
      </c>
      <c r="F110" s="98"/>
      <c r="G110" s="69"/>
    </row>
    <row r="111" spans="1:7" ht="11.25">
      <c r="A111" s="70"/>
      <c r="B111" s="71"/>
      <c r="C111" s="71" t="s">
        <v>37</v>
      </c>
      <c r="D111" s="71"/>
      <c r="E111" s="71"/>
      <c r="F111" s="71" t="s">
        <v>37</v>
      </c>
      <c r="G111" s="72" t="s">
        <v>38</v>
      </c>
    </row>
    <row r="112" spans="1:7" ht="11.25">
      <c r="A112" s="73"/>
      <c r="B112" s="74" t="s">
        <v>39</v>
      </c>
      <c r="C112" s="74" t="s">
        <v>40</v>
      </c>
      <c r="D112" s="74"/>
      <c r="E112" s="74" t="s">
        <v>39</v>
      </c>
      <c r="F112" s="74" t="s">
        <v>40</v>
      </c>
      <c r="G112" s="75" t="s">
        <v>92</v>
      </c>
    </row>
    <row r="113" spans="1:7" ht="11.25">
      <c r="A113" s="76" t="s">
        <v>42</v>
      </c>
      <c r="G113" s="66"/>
    </row>
    <row r="114" spans="1:7" ht="11.25">
      <c r="A114" s="77" t="s">
        <v>43</v>
      </c>
      <c r="B114" s="78">
        <v>45526</v>
      </c>
      <c r="C114" s="79">
        <v>0.01645144446110733</v>
      </c>
      <c r="D114" s="79"/>
      <c r="E114" s="78">
        <v>45676</v>
      </c>
      <c r="F114" s="79">
        <v>0.016507140288647276</v>
      </c>
      <c r="G114" s="79">
        <v>0.0032948205421077237</v>
      </c>
    </row>
    <row r="115" spans="1:7" ht="11.25">
      <c r="A115" s="77" t="s">
        <v>44</v>
      </c>
      <c r="B115" s="78">
        <v>67480</v>
      </c>
      <c r="C115" s="79">
        <v>0.024384823446723245</v>
      </c>
      <c r="D115" s="79"/>
      <c r="E115" s="78">
        <v>67632</v>
      </c>
      <c r="F115" s="79">
        <v>0.024441958840568188</v>
      </c>
      <c r="G115" s="79">
        <v>0.0022525192649673897</v>
      </c>
    </row>
    <row r="116" spans="1:7" ht="11.25">
      <c r="A116" s="77" t="s">
        <v>45</v>
      </c>
      <c r="B116" s="78">
        <v>113006</v>
      </c>
      <c r="C116" s="79">
        <v>0.04083626790783057</v>
      </c>
      <c r="D116" s="79"/>
      <c r="E116" s="78">
        <v>113308</v>
      </c>
      <c r="F116" s="79">
        <v>0.04094909912921546</v>
      </c>
      <c r="G116" s="79">
        <v>0.0026724244730367275</v>
      </c>
    </row>
    <row r="117" spans="1:7" ht="11.25">
      <c r="A117" s="76" t="s">
        <v>46</v>
      </c>
      <c r="B117" s="78"/>
      <c r="C117" s="81"/>
      <c r="D117" s="81"/>
      <c r="E117" s="78"/>
      <c r="F117" s="81"/>
      <c r="G117" s="66"/>
    </row>
    <row r="118" spans="1:7" ht="11.25">
      <c r="A118" s="77" t="s">
        <v>47</v>
      </c>
      <c r="B118" s="78">
        <v>18708</v>
      </c>
      <c r="C118" s="79">
        <v>0.006760392368721079</v>
      </c>
      <c r="D118" s="79"/>
      <c r="E118" s="78">
        <v>18789</v>
      </c>
      <c r="F118" s="79">
        <v>0.0067902762694499</v>
      </c>
      <c r="G118" s="79">
        <v>0.004329698524695225</v>
      </c>
    </row>
    <row r="119" spans="1:7" ht="11.25">
      <c r="A119" s="77" t="s">
        <v>49</v>
      </c>
      <c r="B119" s="78">
        <v>8876</v>
      </c>
      <c r="C119" s="79">
        <v>0.003207464328884344</v>
      </c>
      <c r="D119" s="79"/>
      <c r="E119" s="78">
        <v>9011</v>
      </c>
      <c r="F119" s="79">
        <v>0.00325654262941152</v>
      </c>
      <c r="G119" s="79">
        <v>0.015209553853086977</v>
      </c>
    </row>
    <row r="120" spans="1:7" ht="11.25">
      <c r="A120" s="77" t="s">
        <v>48</v>
      </c>
      <c r="B120" s="78">
        <v>2034</v>
      </c>
      <c r="C120" s="79">
        <v>0.0007350137950597966</v>
      </c>
      <c r="D120" s="79"/>
      <c r="E120" s="78">
        <v>2038</v>
      </c>
      <c r="F120" s="79">
        <v>0.0007365257883409919</v>
      </c>
      <c r="G120" s="79">
        <v>0.001966568338249708</v>
      </c>
    </row>
    <row r="121" spans="1:7" ht="11.25">
      <c r="A121" s="77" t="s">
        <v>76</v>
      </c>
      <c r="B121" s="78">
        <v>38316</v>
      </c>
      <c r="C121" s="79">
        <v>0.013846012080388971</v>
      </c>
      <c r="D121" s="79"/>
      <c r="E121" s="78">
        <v>38355</v>
      </c>
      <c r="F121" s="79">
        <v>0.013861357513159344</v>
      </c>
      <c r="G121" s="79">
        <v>0.0010178515502661245</v>
      </c>
    </row>
    <row r="122" spans="1:7" ht="11.25">
      <c r="A122" s="77" t="s">
        <v>50</v>
      </c>
      <c r="B122" s="78">
        <v>45072</v>
      </c>
      <c r="C122" s="79">
        <v>0.016287385334776378</v>
      </c>
      <c r="D122" s="79"/>
      <c r="E122" s="78">
        <v>45115</v>
      </c>
      <c r="F122" s="79">
        <v>0.016304396928853705</v>
      </c>
      <c r="G122" s="79">
        <v>0.0009540291089811248</v>
      </c>
    </row>
    <row r="123" spans="1:7" ht="11.25">
      <c r="A123" s="77" t="s">
        <v>51</v>
      </c>
      <c r="B123" s="78">
        <v>113006</v>
      </c>
      <c r="C123" s="79">
        <v>0.04083626790783057</v>
      </c>
      <c r="D123" s="79"/>
      <c r="E123" s="78">
        <v>113308</v>
      </c>
      <c r="F123" s="79">
        <v>0.04094909912921546</v>
      </c>
      <c r="G123" s="79">
        <v>0.0026724244730367275</v>
      </c>
    </row>
    <row r="124" spans="1:7" ht="11.25">
      <c r="A124" s="76" t="s">
        <v>52</v>
      </c>
      <c r="B124" s="78"/>
      <c r="C124" s="81"/>
      <c r="D124" s="81"/>
      <c r="E124" s="78"/>
      <c r="F124" s="81"/>
      <c r="G124" s="66"/>
    </row>
    <row r="125" spans="1:7" ht="11.25">
      <c r="A125" s="77" t="s">
        <v>53</v>
      </c>
      <c r="B125" s="78">
        <v>29698</v>
      </c>
      <c r="C125" s="79">
        <v>0.021421579836103058</v>
      </c>
      <c r="D125" s="79"/>
      <c r="E125" s="78">
        <v>29849</v>
      </c>
      <c r="F125" s="79">
        <v>0.02151460699749096</v>
      </c>
      <c r="G125" s="79">
        <v>0.0050845174759241996</v>
      </c>
    </row>
    <row r="126" spans="1:7" ht="11.25">
      <c r="A126" s="77" t="s">
        <v>54</v>
      </c>
      <c r="B126" s="78">
        <v>257</v>
      </c>
      <c r="C126" s="79">
        <v>0.0001853776691318771</v>
      </c>
      <c r="D126" s="79"/>
      <c r="E126" s="78">
        <v>261</v>
      </c>
      <c r="F126" s="79">
        <v>0.000188123971534897</v>
      </c>
      <c r="G126" s="79">
        <v>0.015564202334630295</v>
      </c>
    </row>
    <row r="127" spans="1:7" ht="11.25">
      <c r="A127" s="77" t="s">
        <v>55</v>
      </c>
      <c r="B127" s="78">
        <v>12784</v>
      </c>
      <c r="C127" s="79">
        <v>0.009221276740007459</v>
      </c>
      <c r="D127" s="79"/>
      <c r="E127" s="78">
        <v>12813</v>
      </c>
      <c r="F127" s="79">
        <v>0.009235373361213162</v>
      </c>
      <c r="G127" s="79">
        <v>0.002268460575719722</v>
      </c>
    </row>
    <row r="128" spans="1:7" ht="11.25">
      <c r="A128" s="77" t="s">
        <v>56</v>
      </c>
      <c r="B128" s="78">
        <v>2787</v>
      </c>
      <c r="C128" s="79">
        <v>0.002010301804943741</v>
      </c>
      <c r="D128" s="79"/>
      <c r="E128" s="78">
        <v>2753</v>
      </c>
      <c r="F128" s="79">
        <v>0.0019843114698680896</v>
      </c>
      <c r="G128" s="79">
        <v>-0.012199497667743087</v>
      </c>
    </row>
    <row r="129" spans="1:7" ht="11.25">
      <c r="A129" s="77" t="s">
        <v>57</v>
      </c>
      <c r="B129" s="78">
        <v>45526</v>
      </c>
      <c r="C129" s="79">
        <v>0.032838536050186135</v>
      </c>
      <c r="D129" s="79"/>
      <c r="E129" s="78">
        <v>45676</v>
      </c>
      <c r="F129" s="79">
        <v>0.03292241580010711</v>
      </c>
      <c r="G129" s="79">
        <v>0.0032948205421077237</v>
      </c>
    </row>
    <row r="130" spans="1:7" ht="11.25">
      <c r="A130" s="76" t="s">
        <v>58</v>
      </c>
      <c r="B130" s="78"/>
      <c r="C130" s="81"/>
      <c r="D130" s="81"/>
      <c r="E130" s="78"/>
      <c r="F130" s="81"/>
      <c r="G130" s="66"/>
    </row>
    <row r="131" spans="1:7" ht="11.25">
      <c r="A131" s="64" t="s">
        <v>59</v>
      </c>
      <c r="B131" s="78">
        <v>32910</v>
      </c>
      <c r="C131" s="79">
        <v>0.023738440043307687</v>
      </c>
      <c r="D131" s="79"/>
      <c r="E131" s="78">
        <v>33016</v>
      </c>
      <c r="F131" s="79">
        <v>0.023797322008414404</v>
      </c>
      <c r="G131" s="79">
        <v>0.0032209054998479925</v>
      </c>
    </row>
    <row r="132" spans="1:7" ht="11.25">
      <c r="A132" s="64" t="s">
        <v>60</v>
      </c>
      <c r="B132" s="78">
        <v>12616</v>
      </c>
      <c r="C132" s="79">
        <v>0.00910009600687845</v>
      </c>
      <c r="D132" s="79"/>
      <c r="E132" s="78">
        <v>12660</v>
      </c>
      <c r="F132" s="79">
        <v>0.009125093791692705</v>
      </c>
      <c r="G132" s="79">
        <v>0.0034876347495245152</v>
      </c>
    </row>
    <row r="133" spans="1:7" ht="11.25">
      <c r="A133" s="64" t="s">
        <v>61</v>
      </c>
      <c r="B133" s="78">
        <v>45526</v>
      </c>
      <c r="C133" s="79">
        <v>0.032838536050186135</v>
      </c>
      <c r="D133" s="79"/>
      <c r="E133" s="78">
        <v>45676</v>
      </c>
      <c r="F133" s="79">
        <v>0.03292241580010711</v>
      </c>
      <c r="G133" s="79">
        <v>0.0032948205421077237</v>
      </c>
    </row>
    <row r="134" spans="1:7" ht="11.25">
      <c r="A134" s="76" t="s">
        <v>62</v>
      </c>
      <c r="B134" s="78"/>
      <c r="C134" s="66"/>
      <c r="D134" s="66"/>
      <c r="E134" s="78"/>
      <c r="F134" s="66"/>
      <c r="G134" s="66"/>
    </row>
    <row r="135" spans="1:7" ht="11.25">
      <c r="A135" s="64" t="s">
        <v>63</v>
      </c>
      <c r="B135" s="78">
        <v>11432</v>
      </c>
      <c r="C135" s="79">
        <v>0.008246060363874003</v>
      </c>
      <c r="D135" s="79"/>
      <c r="E135" s="78">
        <v>11534</v>
      </c>
      <c r="F135" s="79">
        <v>0.008313493822542152</v>
      </c>
      <c r="G135" s="79">
        <v>0.008922323303009128</v>
      </c>
    </row>
    <row r="136" spans="1:7" ht="11.25">
      <c r="A136" s="64" t="s">
        <v>64</v>
      </c>
      <c r="B136" s="78">
        <v>20486</v>
      </c>
      <c r="C136" s="79">
        <v>0.01477683630286239</v>
      </c>
      <c r="D136" s="79"/>
      <c r="E136" s="78">
        <v>20447</v>
      </c>
      <c r="F136" s="79">
        <v>0.014737819333233865</v>
      </c>
      <c r="G136" s="79">
        <v>-0.0019037391389241654</v>
      </c>
    </row>
    <row r="137" spans="1:7" ht="11.25">
      <c r="A137" s="64" t="s">
        <v>65</v>
      </c>
      <c r="B137" s="78">
        <v>13608</v>
      </c>
      <c r="C137" s="79">
        <v>0.009815639383449742</v>
      </c>
      <c r="D137" s="79"/>
      <c r="E137" s="78">
        <v>13695</v>
      </c>
      <c r="F137" s="79">
        <v>0.00987110264433109</v>
      </c>
      <c r="G137" s="79">
        <v>0.006393298059964803</v>
      </c>
    </row>
    <row r="138" spans="1:7" ht="11.25">
      <c r="A138" s="64" t="s">
        <v>61</v>
      </c>
      <c r="B138" s="78">
        <v>45526</v>
      </c>
      <c r="C138" s="79">
        <v>0.032838536050186135</v>
      </c>
      <c r="D138" s="79"/>
      <c r="E138" s="78">
        <v>45676</v>
      </c>
      <c r="F138" s="79">
        <v>0.03292241580010711</v>
      </c>
      <c r="G138" s="79">
        <v>0.0032948205421077237</v>
      </c>
    </row>
    <row r="139" spans="1:7" ht="11.25">
      <c r="A139" s="76" t="s">
        <v>66</v>
      </c>
      <c r="B139" s="78"/>
      <c r="C139" s="81"/>
      <c r="D139" s="81"/>
      <c r="E139" s="78"/>
      <c r="F139" s="81"/>
      <c r="G139" s="66"/>
    </row>
    <row r="140" spans="1:7" ht="11.25">
      <c r="A140" s="77" t="s">
        <v>98</v>
      </c>
      <c r="B140" s="78">
        <v>14027</v>
      </c>
      <c r="C140" s="79">
        <v>0.010117869902384592</v>
      </c>
      <c r="D140" s="79"/>
      <c r="E140" s="78">
        <v>14056</v>
      </c>
      <c r="F140" s="79">
        <v>0.010131304765879357</v>
      </c>
      <c r="G140" s="79">
        <v>0.002067441363085454</v>
      </c>
    </row>
    <row r="141" spans="1:7" ht="11.25">
      <c r="A141" s="77" t="s">
        <v>99</v>
      </c>
      <c r="B141" s="78">
        <v>13965</v>
      </c>
      <c r="C141" s="79">
        <v>0.010073148441348885</v>
      </c>
      <c r="D141" s="79"/>
      <c r="E141" s="78">
        <v>14036</v>
      </c>
      <c r="F141" s="79">
        <v>0.010116889135876684</v>
      </c>
      <c r="G141" s="79">
        <v>0.005084138918725278</v>
      </c>
    </row>
    <row r="142" spans="1:7" ht="11.25">
      <c r="A142" s="77" t="s">
        <v>87</v>
      </c>
      <c r="B142" s="78">
        <v>12494</v>
      </c>
      <c r="C142" s="79">
        <v>0.009012095712582383</v>
      </c>
      <c r="D142" s="79"/>
      <c r="E142" s="78">
        <v>12501</v>
      </c>
      <c r="F142" s="79">
        <v>0.009010489533171446</v>
      </c>
      <c r="G142" s="79">
        <v>0.0005602689290860052</v>
      </c>
    </row>
    <row r="143" spans="1:7" ht="11.25">
      <c r="A143" s="77" t="s">
        <v>88</v>
      </c>
      <c r="B143" s="78">
        <v>1576</v>
      </c>
      <c r="C143" s="79">
        <v>0.0011367906869721334</v>
      </c>
      <c r="D143" s="79"/>
      <c r="E143" s="78">
        <v>1570</v>
      </c>
      <c r="F143" s="79">
        <v>0.0011316269552099167</v>
      </c>
      <c r="G143" s="79">
        <v>-0.0038071065989847552</v>
      </c>
    </row>
    <row r="144" spans="1:7" ht="11.25">
      <c r="A144" s="77" t="s">
        <v>89</v>
      </c>
      <c r="B144" s="78">
        <v>2092</v>
      </c>
      <c r="C144" s="79">
        <v>0.001508988653011233</v>
      </c>
      <c r="D144" s="79"/>
      <c r="E144" s="78">
        <v>2134</v>
      </c>
      <c r="F144" s="79">
        <v>0.0015381477212853263</v>
      </c>
      <c r="G144" s="79">
        <v>0.020076481835564097</v>
      </c>
    </row>
    <row r="145" spans="1:7" ht="11.25">
      <c r="A145" s="77" t="s">
        <v>90</v>
      </c>
      <c r="B145" s="78">
        <v>1372</v>
      </c>
      <c r="C145" s="79">
        <v>0.0009896426538869082</v>
      </c>
      <c r="D145" s="79"/>
      <c r="E145" s="78">
        <v>1379</v>
      </c>
      <c r="F145" s="79">
        <v>0.0009939576886843792</v>
      </c>
      <c r="G145" s="79">
        <v>0.005102040816326481</v>
      </c>
    </row>
    <row r="146" spans="1:7" ht="11.25">
      <c r="A146" s="76" t="s">
        <v>61</v>
      </c>
      <c r="B146" s="78">
        <v>45526</v>
      </c>
      <c r="C146" s="79">
        <v>0.0009896426538869082</v>
      </c>
      <c r="D146" s="79"/>
      <c r="E146" s="78">
        <v>45676</v>
      </c>
      <c r="F146" s="79">
        <v>0.0009939576886843792</v>
      </c>
      <c r="G146" s="79">
        <v>0.0032948205421077237</v>
      </c>
    </row>
    <row r="147" spans="1:7" ht="11.25">
      <c r="A147" s="76" t="s">
        <v>69</v>
      </c>
      <c r="B147" s="78"/>
      <c r="G147" s="66"/>
    </row>
    <row r="148" spans="1:7" ht="11.25">
      <c r="A148" s="77" t="s">
        <v>79</v>
      </c>
      <c r="B148" s="78">
        <v>267</v>
      </c>
      <c r="E148" s="64">
        <v>215</v>
      </c>
      <c r="G148" s="79">
        <v>-0.19475655430711614</v>
      </c>
    </row>
    <row r="149" spans="1:7" ht="11.25">
      <c r="A149" s="77" t="s">
        <v>70</v>
      </c>
      <c r="B149" s="78">
        <v>133</v>
      </c>
      <c r="C149" s="82">
        <v>0.005544438886109722</v>
      </c>
      <c r="E149" s="64">
        <v>104</v>
      </c>
      <c r="F149" s="82">
        <v>0.0050818470559491815</v>
      </c>
      <c r="G149" s="79">
        <v>-0.21804511278195493</v>
      </c>
    </row>
    <row r="150" spans="1:7" ht="11.25">
      <c r="A150" s="77" t="s">
        <v>71</v>
      </c>
      <c r="B150" s="78">
        <v>72</v>
      </c>
      <c r="C150" s="82">
        <v>0.0030015007503751876</v>
      </c>
      <c r="E150" s="64">
        <v>52</v>
      </c>
      <c r="F150" s="82">
        <v>0.0025409235279745907</v>
      </c>
      <c r="G150" s="79">
        <v>-0.2777777777777778</v>
      </c>
    </row>
    <row r="151" spans="1:7" ht="11.25">
      <c r="A151" s="77" t="s">
        <v>72</v>
      </c>
      <c r="B151" s="78">
        <v>0</v>
      </c>
      <c r="C151" s="82">
        <v>0</v>
      </c>
      <c r="E151" s="64">
        <v>1</v>
      </c>
      <c r="F151" s="82">
        <v>4.886391399951136E-05</v>
      </c>
      <c r="G151" s="79">
        <v>0</v>
      </c>
    </row>
    <row r="152" spans="1:7" ht="12" thickBot="1">
      <c r="A152" s="83" t="s">
        <v>73</v>
      </c>
      <c r="B152" s="89">
        <v>205</v>
      </c>
      <c r="C152" s="85">
        <v>0.008545939636484909</v>
      </c>
      <c r="D152" s="84"/>
      <c r="E152" s="84">
        <v>157</v>
      </c>
      <c r="F152" s="85">
        <v>0.007671634497923283</v>
      </c>
      <c r="G152" s="86">
        <v>-0.23414634146341462</v>
      </c>
    </row>
    <row r="153" spans="1:7" ht="11.25">
      <c r="A153" s="81" t="s">
        <v>100</v>
      </c>
      <c r="G153" s="66"/>
    </row>
    <row r="154" spans="1:7" ht="11.25">
      <c r="A154" s="77"/>
      <c r="G154" s="66"/>
    </row>
  </sheetData>
  <sheetProtection/>
  <mergeCells count="17">
    <mergeCell ref="B59:C59"/>
    <mergeCell ref="E59:F59"/>
    <mergeCell ref="A105:G105"/>
    <mergeCell ref="A107:G107"/>
    <mergeCell ref="A108:G108"/>
    <mergeCell ref="B110:C110"/>
    <mergeCell ref="E110:F110"/>
    <mergeCell ref="A104:G104"/>
    <mergeCell ref="A2:G2"/>
    <mergeCell ref="A3:G3"/>
    <mergeCell ref="A4:G4"/>
    <mergeCell ref="B6:C6"/>
    <mergeCell ref="E6:F6"/>
    <mergeCell ref="A53:G53"/>
    <mergeCell ref="A54:G54"/>
    <mergeCell ref="A56:G56"/>
    <mergeCell ref="A57:G57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5"/>
  <sheetViews>
    <sheetView showGridLines="0" zoomScalePageLayoutView="0" workbookViewId="0" topLeftCell="A1">
      <selection activeCell="B3" sqref="B3:M3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8984375" style="4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151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223292</v>
      </c>
      <c r="D10" s="7">
        <v>216230</v>
      </c>
      <c r="E10" s="7">
        <v>13246.81448</v>
      </c>
      <c r="F10" s="7">
        <v>5733.743515</v>
      </c>
      <c r="G10" s="7">
        <v>2944.542433</v>
      </c>
      <c r="H10" s="7">
        <v>3443</v>
      </c>
      <c r="I10" s="7">
        <v>1511</v>
      </c>
      <c r="J10" s="7">
        <v>450</v>
      </c>
      <c r="K10" s="7">
        <v>57</v>
      </c>
      <c r="L10" s="8">
        <v>2018</v>
      </c>
      <c r="M10" s="9">
        <v>0.9774573286433899</v>
      </c>
    </row>
    <row r="11" spans="1:13" ht="11.25">
      <c r="A11" s="5">
        <v>78</v>
      </c>
      <c r="B11" s="6" t="s">
        <v>106</v>
      </c>
      <c r="C11" s="7">
        <v>269969</v>
      </c>
      <c r="D11" s="7">
        <v>262798</v>
      </c>
      <c r="E11" s="7">
        <v>14047.519945</v>
      </c>
      <c r="F11" s="7">
        <v>6367.384676</v>
      </c>
      <c r="G11" s="7">
        <v>1848.686528</v>
      </c>
      <c r="H11" s="7">
        <v>5130</v>
      </c>
      <c r="I11" s="7">
        <v>2791</v>
      </c>
      <c r="J11" s="7">
        <v>2688</v>
      </c>
      <c r="K11" s="7">
        <v>95</v>
      </c>
      <c r="L11" s="8">
        <v>5574</v>
      </c>
      <c r="M11" s="9">
        <v>0.9998948883846034</v>
      </c>
    </row>
    <row r="12" spans="1:13" ht="11.25">
      <c r="A12" s="5">
        <v>80</v>
      </c>
      <c r="B12" s="6" t="s">
        <v>16</v>
      </c>
      <c r="C12" s="7">
        <v>68845</v>
      </c>
      <c r="D12" s="7">
        <v>64599</v>
      </c>
      <c r="E12" s="7">
        <v>3767.346283</v>
      </c>
      <c r="F12" s="7">
        <v>3703.392472</v>
      </c>
      <c r="G12" s="7">
        <v>567.873109</v>
      </c>
      <c r="H12" s="7">
        <v>943</v>
      </c>
      <c r="I12" s="7">
        <v>727</v>
      </c>
      <c r="J12" s="7">
        <v>203</v>
      </c>
      <c r="K12" s="7">
        <v>40</v>
      </c>
      <c r="L12" s="8">
        <v>970</v>
      </c>
      <c r="M12" s="9">
        <v>1</v>
      </c>
    </row>
    <row r="13" spans="1:13" ht="11.25">
      <c r="A13" s="5">
        <v>81</v>
      </c>
      <c r="B13" s="57" t="s">
        <v>21</v>
      </c>
      <c r="C13" s="7">
        <v>11723</v>
      </c>
      <c r="D13" s="7">
        <v>8185</v>
      </c>
      <c r="E13" s="7">
        <v>338.350348</v>
      </c>
      <c r="F13" s="7">
        <v>66.375293</v>
      </c>
      <c r="G13" s="7">
        <v>10.838039</v>
      </c>
      <c r="H13" s="7">
        <v>373</v>
      </c>
      <c r="I13" s="7">
        <v>169</v>
      </c>
      <c r="J13" s="7">
        <v>1</v>
      </c>
      <c r="K13" s="7">
        <v>3</v>
      </c>
      <c r="L13" s="8">
        <v>173</v>
      </c>
      <c r="M13" s="9">
        <v>0.2982720514366084</v>
      </c>
    </row>
    <row r="14" spans="1:13" ht="11.25">
      <c r="A14" s="5">
        <v>88</v>
      </c>
      <c r="B14" s="6" t="s">
        <v>107</v>
      </c>
      <c r="C14" s="7">
        <v>171327</v>
      </c>
      <c r="D14" s="7">
        <v>163950</v>
      </c>
      <c r="E14" s="7">
        <v>9778.652</v>
      </c>
      <c r="F14" s="7">
        <v>2209.156357</v>
      </c>
      <c r="G14" s="7">
        <v>949.146422</v>
      </c>
      <c r="H14" s="7">
        <v>2547</v>
      </c>
      <c r="I14" s="7">
        <v>1193</v>
      </c>
      <c r="J14" s="7">
        <v>105</v>
      </c>
      <c r="K14" s="7">
        <v>222</v>
      </c>
      <c r="L14" s="8">
        <v>1520</v>
      </c>
      <c r="M14" s="9">
        <v>1</v>
      </c>
    </row>
    <row r="15" spans="1:13" ht="11.25">
      <c r="A15" s="5">
        <v>99</v>
      </c>
      <c r="B15" s="6" t="s">
        <v>17</v>
      </c>
      <c r="C15" s="7">
        <v>295987</v>
      </c>
      <c r="D15" s="7">
        <v>284243</v>
      </c>
      <c r="E15" s="7">
        <v>14424.316157</v>
      </c>
      <c r="F15" s="7">
        <v>6926.642687</v>
      </c>
      <c r="G15" s="7">
        <v>1560.12882</v>
      </c>
      <c r="H15" s="7">
        <v>6106</v>
      </c>
      <c r="I15" s="7">
        <v>3028</v>
      </c>
      <c r="J15" s="7">
        <v>1336</v>
      </c>
      <c r="K15" s="7">
        <v>151</v>
      </c>
      <c r="L15" s="8">
        <v>4515</v>
      </c>
      <c r="M15" s="9">
        <v>0.9974510108060597</v>
      </c>
    </row>
    <row r="16" spans="1:13" ht="11.25">
      <c r="A16" s="7">
        <v>107</v>
      </c>
      <c r="B16" s="11" t="s">
        <v>25</v>
      </c>
      <c r="C16" s="7">
        <v>302187</v>
      </c>
      <c r="D16" s="7">
        <v>312003</v>
      </c>
      <c r="E16" s="7">
        <v>13363.152261</v>
      </c>
      <c r="F16" s="7">
        <v>3518.160654</v>
      </c>
      <c r="G16" s="7">
        <v>1325.20325</v>
      </c>
      <c r="H16" s="7">
        <v>5476</v>
      </c>
      <c r="I16" s="7">
        <v>3820</v>
      </c>
      <c r="J16" s="7">
        <v>1648</v>
      </c>
      <c r="K16" s="7">
        <v>17</v>
      </c>
      <c r="L16" s="8">
        <v>5485</v>
      </c>
      <c r="M16" s="9">
        <v>0.9921880851202397</v>
      </c>
    </row>
    <row r="17" spans="1:11" ht="11.2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</row>
    <row r="18" spans="2:13" ht="11.25">
      <c r="B18" s="6" t="s">
        <v>125</v>
      </c>
      <c r="C18" s="12">
        <v>1343330</v>
      </c>
      <c r="D18" s="10">
        <v>1312008</v>
      </c>
      <c r="E18" s="10">
        <v>68966.151474</v>
      </c>
      <c r="F18" s="10">
        <v>28524.855654</v>
      </c>
      <c r="G18" s="10">
        <v>9206.418601</v>
      </c>
      <c r="H18" s="10">
        <v>24018</v>
      </c>
      <c r="I18" s="10">
        <v>13239</v>
      </c>
      <c r="J18" s="10">
        <v>6431</v>
      </c>
      <c r="K18" s="10">
        <v>585</v>
      </c>
      <c r="L18" s="10">
        <v>20255</v>
      </c>
      <c r="M18" s="13">
        <v>0.9834852570567342</v>
      </c>
    </row>
    <row r="19" spans="1:11" ht="11.25">
      <c r="A19" s="5"/>
      <c r="B19" s="5"/>
      <c r="C19" s="12"/>
      <c r="D19" s="10"/>
      <c r="E19" s="10"/>
      <c r="F19" s="10"/>
      <c r="G19" s="10"/>
      <c r="H19" s="10"/>
      <c r="I19" s="10"/>
      <c r="J19" s="10"/>
      <c r="K19" s="10"/>
    </row>
    <row r="20" spans="1:13" ht="11.25">
      <c r="A20" s="5">
        <v>62</v>
      </c>
      <c r="B20" s="57" t="s">
        <v>18</v>
      </c>
      <c r="C20" s="7">
        <v>1565</v>
      </c>
      <c r="D20" s="7">
        <v>3142</v>
      </c>
      <c r="E20" s="7">
        <v>121.970086</v>
      </c>
      <c r="F20" s="7">
        <v>14.045767</v>
      </c>
      <c r="G20" s="7">
        <v>0.355952</v>
      </c>
      <c r="H20" s="7">
        <v>4</v>
      </c>
      <c r="I20" s="7">
        <v>1</v>
      </c>
      <c r="J20" s="7">
        <v>1</v>
      </c>
      <c r="K20" s="7">
        <v>0</v>
      </c>
      <c r="L20" s="8">
        <v>2</v>
      </c>
      <c r="M20" s="9">
        <v>0</v>
      </c>
    </row>
    <row r="21" spans="1:13" ht="11.25">
      <c r="A21" s="5">
        <v>63</v>
      </c>
      <c r="B21" s="57" t="s">
        <v>96</v>
      </c>
      <c r="C21" s="7">
        <v>14061</v>
      </c>
      <c r="D21" s="7">
        <v>19734</v>
      </c>
      <c r="E21" s="7">
        <v>870.124906</v>
      </c>
      <c r="F21" s="7">
        <v>185.962161</v>
      </c>
      <c r="G21" s="7">
        <v>33.206637</v>
      </c>
      <c r="H21" s="7">
        <v>63</v>
      </c>
      <c r="I21" s="7">
        <v>67</v>
      </c>
      <c r="J21" s="7">
        <v>17</v>
      </c>
      <c r="K21" s="7">
        <v>0</v>
      </c>
      <c r="L21" s="8">
        <v>84</v>
      </c>
      <c r="M21" s="9">
        <v>1</v>
      </c>
    </row>
    <row r="22" spans="1:13" ht="11.25">
      <c r="A22" s="5">
        <v>65</v>
      </c>
      <c r="B22" s="57" t="s">
        <v>19</v>
      </c>
      <c r="C22" s="7">
        <v>12499</v>
      </c>
      <c r="D22" s="7">
        <v>24813</v>
      </c>
      <c r="E22" s="7">
        <v>960.327926</v>
      </c>
      <c r="F22" s="7">
        <v>268.625463</v>
      </c>
      <c r="G22" s="7">
        <v>10.776925</v>
      </c>
      <c r="H22" s="7">
        <v>47</v>
      </c>
      <c r="I22" s="7">
        <v>19</v>
      </c>
      <c r="J22" s="7">
        <v>27</v>
      </c>
      <c r="K22" s="7">
        <v>0</v>
      </c>
      <c r="L22" s="8">
        <v>46</v>
      </c>
      <c r="M22" s="9">
        <v>0</v>
      </c>
    </row>
    <row r="23" spans="1:13" ht="11.25">
      <c r="A23" s="5">
        <v>68</v>
      </c>
      <c r="B23" s="57" t="s">
        <v>20</v>
      </c>
      <c r="C23" s="7">
        <v>2143</v>
      </c>
      <c r="D23" s="7">
        <v>4468</v>
      </c>
      <c r="E23" s="7">
        <v>160.776768</v>
      </c>
      <c r="F23" s="7">
        <v>11.28251</v>
      </c>
      <c r="G23" s="7">
        <v>0.386851</v>
      </c>
      <c r="H23" s="7">
        <v>14</v>
      </c>
      <c r="I23" s="7">
        <v>1</v>
      </c>
      <c r="J23" s="7">
        <v>1</v>
      </c>
      <c r="K23" s="7">
        <v>0</v>
      </c>
      <c r="L23" s="8">
        <v>2</v>
      </c>
      <c r="M23" s="9">
        <v>0</v>
      </c>
    </row>
    <row r="24" spans="1:13" ht="11.25">
      <c r="A24" s="5">
        <v>76</v>
      </c>
      <c r="B24" s="57" t="s">
        <v>97</v>
      </c>
      <c r="C24" s="7">
        <v>14087</v>
      </c>
      <c r="D24" s="7">
        <v>12268</v>
      </c>
      <c r="E24" s="7">
        <v>788.696969</v>
      </c>
      <c r="F24" s="7">
        <v>96.931414</v>
      </c>
      <c r="G24" s="7">
        <v>14.854936</v>
      </c>
      <c r="H24" s="7">
        <v>83</v>
      </c>
      <c r="I24" s="7">
        <v>16</v>
      </c>
      <c r="J24" s="7">
        <v>42</v>
      </c>
      <c r="K24" s="7">
        <v>0</v>
      </c>
      <c r="L24" s="8">
        <v>58</v>
      </c>
      <c r="M24" s="9">
        <v>0</v>
      </c>
    </row>
    <row r="25" spans="1:13" ht="11.25">
      <c r="A25" s="5">
        <v>94</v>
      </c>
      <c r="B25" s="57" t="s">
        <v>22</v>
      </c>
      <c r="C25" s="7">
        <v>1379</v>
      </c>
      <c r="D25" s="7">
        <v>2581</v>
      </c>
      <c r="E25" s="7">
        <v>88.794869</v>
      </c>
      <c r="F25" s="7">
        <v>29.856562</v>
      </c>
      <c r="G25" s="7">
        <v>0</v>
      </c>
      <c r="H25" s="7">
        <v>5</v>
      </c>
      <c r="I25" s="7">
        <v>3</v>
      </c>
      <c r="J25" s="7">
        <v>14</v>
      </c>
      <c r="K25" s="7">
        <v>0</v>
      </c>
      <c r="L25" s="8">
        <v>17</v>
      </c>
      <c r="M25" s="9">
        <v>0</v>
      </c>
    </row>
    <row r="26" spans="1:13" ht="11.25">
      <c r="A26" s="5"/>
      <c r="B26" s="5"/>
      <c r="C26" s="12"/>
      <c r="D26" s="10"/>
      <c r="E26" s="10"/>
      <c r="F26" s="10"/>
      <c r="G26" s="10"/>
      <c r="H26" s="10"/>
      <c r="I26" s="10"/>
      <c r="J26" s="10"/>
      <c r="K26" s="10"/>
      <c r="M26" s="9"/>
    </row>
    <row r="27" spans="2:13" ht="11.25">
      <c r="B27" s="6" t="s">
        <v>23</v>
      </c>
      <c r="C27" s="12">
        <v>45734</v>
      </c>
      <c r="D27" s="10">
        <v>67006</v>
      </c>
      <c r="E27" s="10">
        <v>2990.6915240000003</v>
      </c>
      <c r="F27" s="10">
        <v>606.7038770000001</v>
      </c>
      <c r="G27" s="10">
        <v>59.581301</v>
      </c>
      <c r="H27" s="10">
        <v>216</v>
      </c>
      <c r="I27" s="10">
        <v>107</v>
      </c>
      <c r="J27" s="10">
        <v>102</v>
      </c>
      <c r="K27" s="10">
        <v>0</v>
      </c>
      <c r="L27" s="10">
        <v>209</v>
      </c>
      <c r="M27" s="13">
        <v>0.30007971389176147</v>
      </c>
    </row>
    <row r="28" spans="1:11" ht="11.25">
      <c r="A28" s="5"/>
      <c r="B28" s="5"/>
      <c r="C28" s="12"/>
      <c r="D28" s="10"/>
      <c r="E28" s="10"/>
      <c r="F28" s="10"/>
      <c r="G28" s="10"/>
      <c r="H28" s="10"/>
      <c r="I28" s="10"/>
      <c r="J28" s="10"/>
      <c r="K28" s="10"/>
    </row>
    <row r="29" spans="2:13" ht="12" thickBot="1">
      <c r="B29" s="14" t="s">
        <v>24</v>
      </c>
      <c r="C29" s="15">
        <v>1389064</v>
      </c>
      <c r="D29" s="15">
        <v>1379014</v>
      </c>
      <c r="E29" s="16">
        <v>71956.842998</v>
      </c>
      <c r="F29" s="16">
        <v>29131.559531</v>
      </c>
      <c r="G29" s="16">
        <v>9265.999902</v>
      </c>
      <c r="H29" s="16">
        <v>24234</v>
      </c>
      <c r="I29" s="16">
        <v>13346</v>
      </c>
      <c r="J29" s="16">
        <v>6533</v>
      </c>
      <c r="K29" s="16">
        <v>585</v>
      </c>
      <c r="L29" s="16">
        <v>20464</v>
      </c>
      <c r="M29" s="17">
        <v>0.9605661401159938</v>
      </c>
    </row>
    <row r="30" spans="2:11" ht="11.25">
      <c r="B30" s="6" t="s">
        <v>100</v>
      </c>
      <c r="C30" s="5"/>
      <c r="D30" s="5"/>
      <c r="E30" s="5"/>
      <c r="F30" s="5"/>
      <c r="G30" s="5"/>
      <c r="H30" s="5"/>
      <c r="I30" s="5"/>
      <c r="J30" s="5"/>
      <c r="K30" s="5"/>
    </row>
    <row r="31" spans="2:11" ht="11.25">
      <c r="B31" s="6" t="s">
        <v>32</v>
      </c>
      <c r="C31" s="5"/>
      <c r="D31" s="5"/>
      <c r="E31" s="5"/>
      <c r="F31" s="5"/>
      <c r="G31" s="5"/>
      <c r="H31" s="5"/>
      <c r="I31" s="5"/>
      <c r="J31" s="5"/>
      <c r="K31" s="5"/>
    </row>
    <row r="32" spans="2:13" ht="11.25">
      <c r="B32" s="6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1.25">
      <c r="B33" s="6" t="s">
        <v>95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1.25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35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113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5" t="s">
        <v>117</v>
      </c>
      <c r="C6" s="95"/>
      <c r="D6" s="49"/>
      <c r="E6" s="95" t="s">
        <v>116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41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1363362</v>
      </c>
      <c r="C10" s="25">
        <v>0.49000976165180377</v>
      </c>
      <c r="D10" s="25"/>
      <c r="E10" s="24">
        <v>1382109</v>
      </c>
      <c r="F10" s="25">
        <v>0.4973817542947974</v>
      </c>
      <c r="G10" s="25">
        <v>0.013750566614002757</v>
      </c>
      <c r="H10" s="26"/>
      <c r="I10" s="26"/>
    </row>
    <row r="11" spans="1:9" ht="11.25">
      <c r="A11" s="23" t="s">
        <v>44</v>
      </c>
      <c r="B11" s="24">
        <v>1418954</v>
      </c>
      <c r="C11" s="25">
        <v>0.5099902383481962</v>
      </c>
      <c r="D11" s="25"/>
      <c r="E11" s="24">
        <v>1396660</v>
      </c>
      <c r="F11" s="25">
        <v>0.5026182457052025</v>
      </c>
      <c r="G11" s="25">
        <v>-0.015711573454812444</v>
      </c>
      <c r="H11" s="26"/>
      <c r="I11" s="26"/>
    </row>
    <row r="12" spans="1:9" ht="11.25">
      <c r="A12" s="23" t="s">
        <v>45</v>
      </c>
      <c r="B12" s="24">
        <v>2782316</v>
      </c>
      <c r="C12" s="25">
        <v>1</v>
      </c>
      <c r="D12" s="25"/>
      <c r="E12" s="24">
        <v>2778769</v>
      </c>
      <c r="F12" s="25">
        <v>1</v>
      </c>
      <c r="G12" s="25">
        <v>-0.0012748372219403281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1603284</v>
      </c>
      <c r="C14" s="25">
        <v>0.5762408008292372</v>
      </c>
      <c r="D14" s="25"/>
      <c r="E14" s="24">
        <v>1591969</v>
      </c>
      <c r="F14" s="25">
        <v>0.572904404792194</v>
      </c>
      <c r="G14" s="25">
        <v>-0.00705738970762515</v>
      </c>
      <c r="H14" s="26"/>
      <c r="I14" s="26"/>
    </row>
    <row r="15" spans="1:9" ht="11.25">
      <c r="A15" s="23" t="s">
        <v>49</v>
      </c>
      <c r="B15" s="24">
        <v>200738</v>
      </c>
      <c r="C15" s="25">
        <v>0.0721478077975327</v>
      </c>
      <c r="D15" s="25"/>
      <c r="E15" s="24">
        <v>200965</v>
      </c>
      <c r="F15" s="25">
        <v>0.0723215927628385</v>
      </c>
      <c r="G15" s="25">
        <v>0.0011308272474568337</v>
      </c>
      <c r="H15" s="26"/>
      <c r="I15" s="26"/>
    </row>
    <row r="16" spans="1:9" ht="11.25">
      <c r="A16" s="23" t="s">
        <v>48</v>
      </c>
      <c r="B16" s="24">
        <v>193239</v>
      </c>
      <c r="C16" s="25">
        <v>0.06945257116732967</v>
      </c>
      <c r="D16" s="25"/>
      <c r="E16" s="24">
        <v>193398</v>
      </c>
      <c r="F16" s="25">
        <v>0.0695984444910678</v>
      </c>
      <c r="G16" s="25">
        <v>0.0008228152702094427</v>
      </c>
      <c r="H16" s="26"/>
      <c r="I16" s="26"/>
    </row>
    <row r="17" spans="1:9" ht="11.25">
      <c r="A17" s="23" t="s">
        <v>76</v>
      </c>
      <c r="B17" s="24">
        <v>166323</v>
      </c>
      <c r="C17" s="25">
        <v>0.059778616088179776</v>
      </c>
      <c r="D17" s="25"/>
      <c r="E17" s="24">
        <v>170400</v>
      </c>
      <c r="F17" s="25">
        <v>0.06132211781547872</v>
      </c>
      <c r="G17" s="25">
        <v>0.02451254486751675</v>
      </c>
      <c r="H17" s="26"/>
      <c r="I17" s="26"/>
    </row>
    <row r="18" spans="1:9" ht="11.25">
      <c r="A18" s="23" t="s">
        <v>50</v>
      </c>
      <c r="B18" s="24">
        <v>618732</v>
      </c>
      <c r="C18" s="25">
        <v>0.22238020411772064</v>
      </c>
      <c r="D18" s="25"/>
      <c r="E18" s="24">
        <v>622037</v>
      </c>
      <c r="F18" s="25">
        <v>0.223853440138421</v>
      </c>
      <c r="G18" s="25">
        <v>0.005341569532527846</v>
      </c>
      <c r="H18" s="26"/>
      <c r="I18" s="26"/>
    </row>
    <row r="19" spans="1:7" ht="11.25">
      <c r="A19" s="23" t="s">
        <v>51</v>
      </c>
      <c r="B19" s="24">
        <v>2782316</v>
      </c>
      <c r="C19" s="25">
        <v>1</v>
      </c>
      <c r="D19" s="25"/>
      <c r="E19" s="24">
        <v>2778769</v>
      </c>
      <c r="F19" s="25">
        <v>1</v>
      </c>
      <c r="G19" s="25">
        <v>-0.0012748372219403281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1165411</v>
      </c>
      <c r="C21" s="25">
        <v>0.854806720445487</v>
      </c>
      <c r="D21" s="25"/>
      <c r="E21" s="24">
        <v>1178359</v>
      </c>
      <c r="F21" s="25">
        <v>0.8525803681185782</v>
      </c>
      <c r="G21" s="25">
        <v>0.01111024351065848</v>
      </c>
      <c r="H21" s="26"/>
      <c r="I21" s="26"/>
    </row>
    <row r="22" spans="1:9" ht="11.25">
      <c r="A22" s="23" t="s">
        <v>54</v>
      </c>
      <c r="B22" s="24">
        <v>47412</v>
      </c>
      <c r="C22" s="25">
        <v>0.03477579689033434</v>
      </c>
      <c r="D22" s="25"/>
      <c r="E22" s="24">
        <v>47493</v>
      </c>
      <c r="F22" s="25">
        <v>0.034362702218131855</v>
      </c>
      <c r="G22" s="25">
        <v>0.0017084282460135825</v>
      </c>
      <c r="H22" s="26"/>
      <c r="I22" s="26"/>
    </row>
    <row r="23" spans="1:9" ht="11.25">
      <c r="A23" s="23" t="s">
        <v>55</v>
      </c>
      <c r="B23" s="24">
        <v>88391</v>
      </c>
      <c r="C23" s="25">
        <v>0.0648331110886177</v>
      </c>
      <c r="D23" s="25"/>
      <c r="E23" s="24">
        <v>91222</v>
      </c>
      <c r="F23" s="25">
        <v>0.06600203023061134</v>
      </c>
      <c r="G23" s="25">
        <v>0.03202814766209228</v>
      </c>
      <c r="H23" s="26"/>
      <c r="I23" s="26"/>
    </row>
    <row r="24" spans="1:9" ht="11.25">
      <c r="A24" s="23" t="s">
        <v>56</v>
      </c>
      <c r="B24" s="24">
        <v>62148</v>
      </c>
      <c r="C24" s="25">
        <v>0.045584371575561</v>
      </c>
      <c r="D24" s="25"/>
      <c r="E24" s="24">
        <v>65035</v>
      </c>
      <c r="F24" s="25">
        <v>0.04705489943267861</v>
      </c>
      <c r="G24" s="25">
        <v>0.04645362682628562</v>
      </c>
      <c r="H24" s="24"/>
      <c r="I24" s="26"/>
    </row>
    <row r="25" spans="1:9" ht="11.25">
      <c r="A25" s="23" t="s">
        <v>57</v>
      </c>
      <c r="B25" s="24">
        <v>1363362</v>
      </c>
      <c r="C25" s="25">
        <v>1</v>
      </c>
      <c r="D25" s="25"/>
      <c r="E25" s="24">
        <v>1382109</v>
      </c>
      <c r="F25" s="25">
        <v>1</v>
      </c>
      <c r="G25" s="25">
        <v>0.013750566614002757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888054</v>
      </c>
      <c r="C27" s="25">
        <v>0.6513706557759421</v>
      </c>
      <c r="D27" s="25"/>
      <c r="E27" s="24">
        <v>898409</v>
      </c>
      <c r="F27" s="25">
        <v>0.6500276027433437</v>
      </c>
      <c r="G27" s="25">
        <v>0.011660326962099177</v>
      </c>
      <c r="H27" s="26"/>
      <c r="I27" s="26"/>
    </row>
    <row r="28" spans="1:9" ht="11.25">
      <c r="A28" s="18" t="s">
        <v>60</v>
      </c>
      <c r="B28" s="24">
        <v>475308</v>
      </c>
      <c r="C28" s="25">
        <v>0.3486293442240579</v>
      </c>
      <c r="D28" s="25"/>
      <c r="E28" s="24">
        <v>483700</v>
      </c>
      <c r="F28" s="25">
        <v>0.3499723972566563</v>
      </c>
      <c r="G28" s="25">
        <v>0.017655919950853027</v>
      </c>
      <c r="H28" s="26"/>
      <c r="I28" s="26"/>
    </row>
    <row r="29" spans="1:9" ht="11.25">
      <c r="A29" s="18" t="s">
        <v>61</v>
      </c>
      <c r="B29" s="24">
        <v>1363362</v>
      </c>
      <c r="C29" s="25">
        <v>1</v>
      </c>
      <c r="D29" s="25"/>
      <c r="E29" s="24">
        <v>1382109</v>
      </c>
      <c r="F29" s="25">
        <v>1</v>
      </c>
      <c r="G29" s="25">
        <v>0.013750566614002757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689589</v>
      </c>
      <c r="C31" s="25">
        <v>0.5058003670338472</v>
      </c>
      <c r="D31" s="25"/>
      <c r="E31" s="24">
        <v>693410</v>
      </c>
      <c r="F31" s="25">
        <v>0.5017042794743396</v>
      </c>
      <c r="G31" s="25">
        <v>0.0055409816571900805</v>
      </c>
      <c r="H31" s="26"/>
      <c r="I31" s="26"/>
    </row>
    <row r="32" spans="1:9" ht="11.25">
      <c r="A32" s="18" t="s">
        <v>64</v>
      </c>
      <c r="B32" s="24">
        <v>538450</v>
      </c>
      <c r="C32" s="25">
        <v>0.3949427958238531</v>
      </c>
      <c r="D32" s="25"/>
      <c r="E32" s="24">
        <v>546737</v>
      </c>
      <c r="F32" s="25">
        <v>0.39558167988197745</v>
      </c>
      <c r="G32" s="25">
        <v>0.015390472652985432</v>
      </c>
      <c r="H32" s="26"/>
      <c r="I32" s="26"/>
    </row>
    <row r="33" spans="1:9" ht="11.25">
      <c r="A33" s="18" t="s">
        <v>65</v>
      </c>
      <c r="B33" s="24">
        <v>135323</v>
      </c>
      <c r="C33" s="25">
        <v>0.0992568371422997</v>
      </c>
      <c r="D33" s="25"/>
      <c r="E33" s="24">
        <v>141962</v>
      </c>
      <c r="F33" s="25">
        <v>0.10271404064368295</v>
      </c>
      <c r="G33" s="25">
        <v>0.049060396237151194</v>
      </c>
      <c r="H33" s="26"/>
      <c r="I33" s="26"/>
    </row>
    <row r="34" spans="1:9" ht="11.25">
      <c r="A34" s="18" t="s">
        <v>61</v>
      </c>
      <c r="B34" s="24">
        <v>1363362</v>
      </c>
      <c r="C34" s="25">
        <v>1</v>
      </c>
      <c r="D34" s="25"/>
      <c r="E34" s="24">
        <v>1382109</v>
      </c>
      <c r="F34" s="25">
        <v>1</v>
      </c>
      <c r="G34" s="25">
        <v>0.013750566614002757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305600</v>
      </c>
      <c r="C36" s="25">
        <v>0.22415176600198627</v>
      </c>
      <c r="D36" s="25"/>
      <c r="E36" s="24">
        <v>308457</v>
      </c>
      <c r="F36" s="25">
        <v>0.2231784902637925</v>
      </c>
      <c r="G36" s="25">
        <v>0.0093488219895288</v>
      </c>
      <c r="H36" s="26"/>
      <c r="I36" s="26"/>
    </row>
    <row r="37" spans="1:9" ht="11.25">
      <c r="A37" s="23" t="s">
        <v>103</v>
      </c>
      <c r="B37" s="24">
        <v>307631</v>
      </c>
      <c r="C37" s="25">
        <v>0.22564146572957144</v>
      </c>
      <c r="D37" s="25"/>
      <c r="E37" s="24">
        <v>294471</v>
      </c>
      <c r="F37" s="25">
        <v>0.21305917261229035</v>
      </c>
      <c r="G37" s="25">
        <v>-0.042778523620831455</v>
      </c>
      <c r="H37" s="26"/>
      <c r="I37" s="26"/>
    </row>
    <row r="38" spans="1:9" ht="11.25">
      <c r="A38" s="23" t="s">
        <v>114</v>
      </c>
      <c r="B38" s="24">
        <v>265739</v>
      </c>
      <c r="C38" s="25">
        <v>0.19491448346073897</v>
      </c>
      <c r="D38" s="25"/>
      <c r="E38" s="24">
        <v>282329</v>
      </c>
      <c r="F38" s="25">
        <v>0.20427404785006104</v>
      </c>
      <c r="G38" s="25">
        <v>0.0624296772396975</v>
      </c>
      <c r="H38" s="26"/>
      <c r="I38" s="26"/>
    </row>
    <row r="39" spans="1:9" ht="11.25">
      <c r="A39" s="23" t="s">
        <v>105</v>
      </c>
      <c r="B39" s="24">
        <v>201703</v>
      </c>
      <c r="C39" s="25">
        <v>0.14794529992767877</v>
      </c>
      <c r="D39" s="25"/>
      <c r="E39" s="24">
        <v>211892</v>
      </c>
      <c r="F39" s="25">
        <v>0.15331062890119376</v>
      </c>
      <c r="G39" s="25">
        <v>0.050514865916719165</v>
      </c>
      <c r="H39" s="26"/>
      <c r="I39" s="26"/>
    </row>
    <row r="40" spans="1:9" ht="11.25">
      <c r="A40" s="23" t="s">
        <v>108</v>
      </c>
      <c r="B40" s="24">
        <v>128914</v>
      </c>
      <c r="C40" s="25">
        <v>0.09455595799208134</v>
      </c>
      <c r="D40" s="25"/>
      <c r="E40" s="24">
        <v>160270</v>
      </c>
      <c r="F40" s="25">
        <v>0.11596046332091028</v>
      </c>
      <c r="G40" s="25">
        <v>0.24323192205656485</v>
      </c>
      <c r="H40" s="26"/>
      <c r="I40" s="26"/>
    </row>
    <row r="41" spans="1:9" ht="11.25">
      <c r="A41" s="23" t="s">
        <v>115</v>
      </c>
      <c r="B41" s="24">
        <v>69553</v>
      </c>
      <c r="C41" s="25">
        <v>0.051015797711832955</v>
      </c>
      <c r="D41" s="25"/>
      <c r="E41" s="24">
        <v>69721</v>
      </c>
      <c r="F41" s="25">
        <v>0.05044537008296741</v>
      </c>
      <c r="G41" s="25">
        <v>0.0024154242088767486</v>
      </c>
      <c r="H41" s="23"/>
      <c r="I41" s="26"/>
    </row>
    <row r="42" spans="1:9" ht="11.25">
      <c r="A42" s="23" t="s">
        <v>98</v>
      </c>
      <c r="B42" s="24">
        <v>15375</v>
      </c>
      <c r="C42" s="25">
        <v>0.011277268986520088</v>
      </c>
      <c r="D42" s="25"/>
      <c r="E42" s="24">
        <v>14318</v>
      </c>
      <c r="F42" s="25">
        <v>0.010359530254126122</v>
      </c>
      <c r="G42" s="25">
        <v>-0.06874796747967482</v>
      </c>
      <c r="H42" s="26"/>
      <c r="I42" s="26"/>
    </row>
    <row r="43" spans="1:9" ht="11.25">
      <c r="A43" s="23" t="s">
        <v>67</v>
      </c>
      <c r="B43" s="24">
        <v>1294515</v>
      </c>
      <c r="C43" s="25">
        <v>0.9495020398104098</v>
      </c>
      <c r="D43" s="25"/>
      <c r="E43" s="24">
        <v>1341458</v>
      </c>
      <c r="F43" s="25">
        <v>0.9705877032853415</v>
      </c>
      <c r="G43" s="25">
        <v>0.03626300197371224</v>
      </c>
      <c r="H43" s="26"/>
      <c r="I43" s="26"/>
    </row>
    <row r="44" spans="1:9" ht="11.25">
      <c r="A44" s="23" t="s">
        <v>68</v>
      </c>
      <c r="B44" s="24">
        <v>68847</v>
      </c>
      <c r="C44" s="25">
        <v>0.050497960189590144</v>
      </c>
      <c r="D44" s="25"/>
      <c r="E44" s="24">
        <v>40651</v>
      </c>
      <c r="F44" s="25">
        <v>0.02941229671465854</v>
      </c>
      <c r="G44" s="25">
        <v>-0.409545804464973</v>
      </c>
      <c r="H44" s="26"/>
      <c r="I44" s="26"/>
    </row>
    <row r="45" spans="1:9" ht="11.25">
      <c r="A45" s="22" t="s">
        <v>61</v>
      </c>
      <c r="B45" s="24">
        <v>1363362</v>
      </c>
      <c r="C45" s="25">
        <v>1</v>
      </c>
      <c r="D45" s="25"/>
      <c r="E45" s="24">
        <v>1382109</v>
      </c>
      <c r="F45" s="25">
        <v>1</v>
      </c>
      <c r="G45" s="25">
        <v>0.013750566614002757</v>
      </c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21411</v>
      </c>
      <c r="E47" s="18">
        <v>19795</v>
      </c>
      <c r="G47" s="25">
        <v>-0.07547522301620657</v>
      </c>
    </row>
    <row r="48" spans="1:7" ht="11.25">
      <c r="A48" s="23" t="s">
        <v>70</v>
      </c>
      <c r="B48" s="18">
        <v>12144</v>
      </c>
      <c r="C48" s="27">
        <v>0.6734320412576942</v>
      </c>
      <c r="E48" s="18">
        <v>13935</v>
      </c>
      <c r="F48" s="27">
        <v>0.6731233697227321</v>
      </c>
      <c r="G48" s="25">
        <v>0.14748023715415015</v>
      </c>
    </row>
    <row r="49" spans="1:7" ht="11.25">
      <c r="A49" s="23" t="s">
        <v>71</v>
      </c>
      <c r="B49" s="18">
        <v>4569</v>
      </c>
      <c r="C49" s="27">
        <v>0.2533688238229912</v>
      </c>
      <c r="E49" s="18">
        <v>6120</v>
      </c>
      <c r="F49" s="27">
        <v>0.2956236112452903</v>
      </c>
      <c r="G49" s="25">
        <v>0.3394615889691399</v>
      </c>
    </row>
    <row r="50" spans="1:7" ht="11.25">
      <c r="A50" s="23" t="s">
        <v>72</v>
      </c>
      <c r="B50" s="18">
        <v>1320</v>
      </c>
      <c r="C50" s="27">
        <v>0.0731991349193146</v>
      </c>
      <c r="E50" s="18">
        <v>647</v>
      </c>
      <c r="F50" s="27">
        <v>0.03125301903197759</v>
      </c>
      <c r="G50" s="25">
        <v>-0.5098484848484848</v>
      </c>
    </row>
    <row r="51" spans="1:7" ht="12" thickBot="1">
      <c r="A51" s="28" t="s">
        <v>73</v>
      </c>
      <c r="B51" s="29">
        <v>18033</v>
      </c>
      <c r="C51" s="30">
        <v>1</v>
      </c>
      <c r="D51" s="29"/>
      <c r="E51" s="29">
        <v>20702</v>
      </c>
      <c r="F51" s="30">
        <v>1</v>
      </c>
      <c r="G51" s="31">
        <v>0.14800643265125046</v>
      </c>
    </row>
    <row r="52" spans="1:7" ht="11.25">
      <c r="A52" s="21" t="s">
        <v>100</v>
      </c>
      <c r="G52" s="20"/>
    </row>
    <row r="53" spans="1:7" ht="11.25">
      <c r="A53" s="93" t="s">
        <v>109</v>
      </c>
      <c r="B53" s="93"/>
      <c r="C53" s="93"/>
      <c r="D53" s="93"/>
      <c r="E53" s="93"/>
      <c r="F53" s="93"/>
      <c r="G53" s="93"/>
    </row>
    <row r="54" spans="1:7" ht="22.5" customHeight="1">
      <c r="A54" s="96"/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113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117</v>
      </c>
      <c r="C59" s="95"/>
      <c r="D59" s="49"/>
      <c r="E59" s="95" t="s">
        <v>116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41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1317546</v>
      </c>
      <c r="C63" s="25">
        <v>0.4735429045442717</v>
      </c>
      <c r="D63" s="25"/>
      <c r="E63" s="24">
        <v>1336695</v>
      </c>
      <c r="F63" s="25">
        <v>0.48103854620517217</v>
      </c>
      <c r="G63" s="25">
        <v>0.01453383790774665</v>
      </c>
    </row>
    <row r="64" spans="1:7" ht="11.25">
      <c r="A64" s="23" t="s">
        <v>44</v>
      </c>
      <c r="B64" s="24">
        <v>1348642</v>
      </c>
      <c r="C64" s="25">
        <v>0.4847192051513919</v>
      </c>
      <c r="D64" s="25"/>
      <c r="E64" s="24">
        <v>1328751</v>
      </c>
      <c r="F64" s="25">
        <v>0.4781797263464505</v>
      </c>
      <c r="G64" s="25">
        <v>-0.01474891038540993</v>
      </c>
    </row>
    <row r="65" spans="1:7" ht="11.25">
      <c r="A65" s="23" t="s">
        <v>45</v>
      </c>
      <c r="B65" s="24">
        <v>2666188</v>
      </c>
      <c r="C65" s="25">
        <v>0.9582621096956636</v>
      </c>
      <c r="D65" s="25"/>
      <c r="E65" s="24">
        <v>2665446</v>
      </c>
      <c r="F65" s="25">
        <v>0.9592182725516227</v>
      </c>
      <c r="G65" s="25">
        <v>-0.0002782999548418541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1585201</v>
      </c>
      <c r="C67" s="25">
        <v>0.5697415390631402</v>
      </c>
      <c r="D67" s="25"/>
      <c r="E67" s="24">
        <v>1573667</v>
      </c>
      <c r="F67" s="25">
        <v>0.5663180350723648</v>
      </c>
      <c r="G67" s="25">
        <v>-0.0072760489048392385</v>
      </c>
    </row>
    <row r="68" spans="1:7" ht="11.25">
      <c r="A68" s="23" t="s">
        <v>48</v>
      </c>
      <c r="B68" s="24">
        <v>191241</v>
      </c>
      <c r="C68" s="25">
        <v>0.06873446438147213</v>
      </c>
      <c r="D68" s="25"/>
      <c r="E68" s="24">
        <v>191389</v>
      </c>
      <c r="F68" s="25">
        <v>0.06887546247996865</v>
      </c>
      <c r="G68" s="25">
        <v>0.0007738926276268376</v>
      </c>
    </row>
    <row r="69" spans="1:7" ht="11.25">
      <c r="A69" s="23" t="s">
        <v>49</v>
      </c>
      <c r="B69" s="24">
        <v>192279</v>
      </c>
      <c r="C69" s="25">
        <v>0.06910753487382454</v>
      </c>
      <c r="D69" s="25"/>
      <c r="E69" s="24">
        <v>192134</v>
      </c>
      <c r="F69" s="25">
        <v>0.06914356680961965</v>
      </c>
      <c r="G69" s="25">
        <v>-0.0007541125135870352</v>
      </c>
    </row>
    <row r="70" spans="1:7" ht="11.25">
      <c r="A70" s="23" t="s">
        <v>76</v>
      </c>
      <c r="B70" s="24">
        <v>128721</v>
      </c>
      <c r="C70" s="25">
        <v>0.04626397576695099</v>
      </c>
      <c r="D70" s="25"/>
      <c r="E70" s="24">
        <v>132387</v>
      </c>
      <c r="F70" s="25">
        <v>0.047642319314775715</v>
      </c>
      <c r="G70" s="25">
        <v>0.028480201365744584</v>
      </c>
    </row>
    <row r="71" spans="1:7" ht="11.25">
      <c r="A71" s="23" t="s">
        <v>50</v>
      </c>
      <c r="B71" s="24">
        <v>568746</v>
      </c>
      <c r="C71" s="25">
        <v>0.20441459561027575</v>
      </c>
      <c r="D71" s="25"/>
      <c r="E71" s="24">
        <v>575869</v>
      </c>
      <c r="F71" s="25">
        <v>0.2072388888748939</v>
      </c>
      <c r="G71" s="25">
        <v>0.012524044125145517</v>
      </c>
    </row>
    <row r="72" spans="1:7" ht="11.25">
      <c r="A72" s="23" t="s">
        <v>51</v>
      </c>
      <c r="B72" s="24">
        <v>2666188</v>
      </c>
      <c r="C72" s="25">
        <v>0.9582621096956635</v>
      </c>
      <c r="D72" s="25"/>
      <c r="E72" s="24">
        <v>2665446</v>
      </c>
      <c r="F72" s="25">
        <v>0.9592182725516227</v>
      </c>
      <c r="G72" s="25">
        <v>-0.0002782999548418541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1134765</v>
      </c>
      <c r="C74" s="25">
        <v>0.8323284644870548</v>
      </c>
      <c r="D74" s="25"/>
      <c r="E74" s="24">
        <v>1148391</v>
      </c>
      <c r="F74" s="25">
        <v>0.8308975630720876</v>
      </c>
      <c r="G74" s="25">
        <v>0.01200777253440144</v>
      </c>
    </row>
    <row r="75" spans="1:7" ht="11.25">
      <c r="A75" s="23" t="s">
        <v>54</v>
      </c>
      <c r="B75" s="24">
        <v>47168</v>
      </c>
      <c r="C75" s="25">
        <v>0.034596827548369395</v>
      </c>
      <c r="D75" s="25"/>
      <c r="E75" s="24">
        <v>47258</v>
      </c>
      <c r="F75" s="25">
        <v>0.034192672213262484</v>
      </c>
      <c r="G75" s="25">
        <v>0.0019080732700136327</v>
      </c>
    </row>
    <row r="76" spans="1:7" ht="11.25">
      <c r="A76" s="23" t="s">
        <v>55</v>
      </c>
      <c r="B76" s="24">
        <v>76144</v>
      </c>
      <c r="C76" s="25">
        <v>0.05585017038761532</v>
      </c>
      <c r="D76" s="25"/>
      <c r="E76" s="24">
        <v>78636</v>
      </c>
      <c r="F76" s="25">
        <v>0.05689565728896925</v>
      </c>
      <c r="G76" s="25">
        <v>0.03272746375288915</v>
      </c>
    </row>
    <row r="77" spans="1:7" ht="11.25">
      <c r="A77" s="23" t="s">
        <v>56</v>
      </c>
      <c r="B77" s="24">
        <v>59469</v>
      </c>
      <c r="C77" s="25">
        <v>0.04361937621849516</v>
      </c>
      <c r="D77" s="25"/>
      <c r="E77" s="24">
        <v>62410</v>
      </c>
      <c r="F77" s="25">
        <v>0.045155628101690964</v>
      </c>
      <c r="G77" s="25">
        <v>0.049454337554019734</v>
      </c>
    </row>
    <row r="78" spans="1:7" ht="11.25">
      <c r="A78" s="23" t="s">
        <v>57</v>
      </c>
      <c r="B78" s="24">
        <v>1317546</v>
      </c>
      <c r="C78" s="25">
        <v>0.9663948386415346</v>
      </c>
      <c r="D78" s="25"/>
      <c r="E78" s="24">
        <v>1336695</v>
      </c>
      <c r="F78" s="25">
        <v>0.9671415206760103</v>
      </c>
      <c r="G78" s="25">
        <v>0.01453383790774665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854676</v>
      </c>
      <c r="C80" s="25">
        <v>0.6268885299722304</v>
      </c>
      <c r="D80" s="25"/>
      <c r="E80" s="24">
        <v>865479</v>
      </c>
      <c r="F80" s="25">
        <v>0.6262016961035635</v>
      </c>
      <c r="G80" s="25">
        <v>0.012639877567639735</v>
      </c>
    </row>
    <row r="81" spans="1:7" ht="11.25">
      <c r="A81" s="18" t="s">
        <v>60</v>
      </c>
      <c r="B81" s="24">
        <v>462870</v>
      </c>
      <c r="C81" s="25">
        <v>0.33950630866930426</v>
      </c>
      <c r="D81" s="25"/>
      <c r="E81" s="24">
        <v>471216</v>
      </c>
      <c r="F81" s="25">
        <v>0.34093982457244687</v>
      </c>
      <c r="G81" s="25">
        <v>0.018030980620908688</v>
      </c>
    </row>
    <row r="82" spans="1:7" ht="11.25">
      <c r="A82" s="18" t="s">
        <v>61</v>
      </c>
      <c r="B82" s="24">
        <v>1317546</v>
      </c>
      <c r="C82" s="25">
        <v>0.9663948386415346</v>
      </c>
      <c r="D82" s="25"/>
      <c r="E82" s="24">
        <v>1336695</v>
      </c>
      <c r="F82" s="25">
        <v>0.9671415206760103</v>
      </c>
      <c r="G82" s="25">
        <v>0.01453383790774665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677770</v>
      </c>
      <c r="C84" s="25">
        <v>0.49713135616219317</v>
      </c>
      <c r="D84" s="25"/>
      <c r="E84" s="24">
        <v>681973</v>
      </c>
      <c r="F84" s="25">
        <v>0.4934292447267184</v>
      </c>
      <c r="G84" s="25">
        <v>0.006201218702509781</v>
      </c>
    </row>
    <row r="85" spans="1:7" ht="11.25">
      <c r="A85" s="18" t="s">
        <v>64</v>
      </c>
      <c r="B85" s="24">
        <v>516818</v>
      </c>
      <c r="C85" s="25">
        <v>0.3790761367853879</v>
      </c>
      <c r="D85" s="25"/>
      <c r="E85" s="24">
        <v>525951</v>
      </c>
      <c r="F85" s="25">
        <v>0.3805423450682978</v>
      </c>
      <c r="G85" s="25">
        <v>0.01767159812545227</v>
      </c>
    </row>
    <row r="86" spans="1:7" ht="11.25">
      <c r="A86" s="18" t="s">
        <v>65</v>
      </c>
      <c r="B86" s="24">
        <v>122958</v>
      </c>
      <c r="C86" s="25">
        <v>0.09018734569395362</v>
      </c>
      <c r="D86" s="25"/>
      <c r="E86" s="24">
        <v>128771</v>
      </c>
      <c r="F86" s="25">
        <v>0.09316993088099419</v>
      </c>
      <c r="G86" s="25">
        <v>0.04727630573041197</v>
      </c>
    </row>
    <row r="87" spans="1:7" ht="11.25">
      <c r="A87" s="18" t="s">
        <v>61</v>
      </c>
      <c r="B87" s="24">
        <v>1317546</v>
      </c>
      <c r="C87" s="25">
        <v>0.9663948386415346</v>
      </c>
      <c r="D87" s="25"/>
      <c r="E87" s="24">
        <v>1336695</v>
      </c>
      <c r="F87" s="25">
        <v>0.9671415206760104</v>
      </c>
      <c r="G87" s="25">
        <v>0.01453383790774665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33">
        <v>305600</v>
      </c>
      <c r="C89" s="25">
        <v>0.22415176600198627</v>
      </c>
      <c r="D89" s="25"/>
      <c r="E89" s="33">
        <v>308457</v>
      </c>
      <c r="F89" s="25">
        <v>0.2231784902637925</v>
      </c>
      <c r="G89" s="25">
        <v>0.0093488219895288</v>
      </c>
    </row>
    <row r="90" spans="1:7" ht="11.25">
      <c r="A90" s="23" t="s">
        <v>103</v>
      </c>
      <c r="B90" s="33">
        <v>307631</v>
      </c>
      <c r="C90" s="25">
        <v>0.22564146572957144</v>
      </c>
      <c r="D90" s="25"/>
      <c r="E90" s="33">
        <v>294471</v>
      </c>
      <c r="F90" s="25">
        <v>0.21305917261229035</v>
      </c>
      <c r="G90" s="25">
        <v>-0.042778523620831455</v>
      </c>
    </row>
    <row r="91" spans="1:7" ht="11.25">
      <c r="A91" s="23" t="s">
        <v>114</v>
      </c>
      <c r="B91" s="33">
        <v>265739</v>
      </c>
      <c r="C91" s="25">
        <v>0.19491448346073897</v>
      </c>
      <c r="D91" s="25"/>
      <c r="E91" s="33">
        <v>282329</v>
      </c>
      <c r="F91" s="25">
        <v>0.20427404785006104</v>
      </c>
      <c r="G91" s="25">
        <v>0.0624296772396975</v>
      </c>
    </row>
    <row r="92" spans="1:7" ht="11.25">
      <c r="A92" s="23" t="s">
        <v>105</v>
      </c>
      <c r="B92" s="33">
        <v>201703</v>
      </c>
      <c r="C92" s="25">
        <v>0.14794529992767877</v>
      </c>
      <c r="D92" s="25"/>
      <c r="E92" s="33">
        <v>211892</v>
      </c>
      <c r="F92" s="25">
        <v>0.15331062890119376</v>
      </c>
      <c r="G92" s="25">
        <v>0.050514865916719165</v>
      </c>
    </row>
    <row r="93" spans="1:7" ht="11.25">
      <c r="A93" s="23" t="s">
        <v>108</v>
      </c>
      <c r="B93" s="33">
        <v>128914</v>
      </c>
      <c r="C93" s="25">
        <v>0.09455595799208134</v>
      </c>
      <c r="D93" s="25"/>
      <c r="E93" s="33">
        <v>160270</v>
      </c>
      <c r="F93" s="25">
        <v>0.11596046332091028</v>
      </c>
      <c r="G93" s="25">
        <v>0.24323192205656485</v>
      </c>
    </row>
    <row r="94" spans="1:7" ht="11.25">
      <c r="A94" s="23" t="s">
        <v>115</v>
      </c>
      <c r="B94" s="33">
        <v>69553</v>
      </c>
      <c r="C94" s="25">
        <v>0.051015797711832955</v>
      </c>
      <c r="D94" s="25"/>
      <c r="E94" s="33">
        <v>69721</v>
      </c>
      <c r="F94" s="25">
        <v>0.05044537008296741</v>
      </c>
      <c r="G94" s="25">
        <v>0.0024154242088767486</v>
      </c>
    </row>
    <row r="95" spans="1:7" ht="11.25">
      <c r="A95" s="23" t="s">
        <v>119</v>
      </c>
      <c r="B95" s="33">
        <v>12468</v>
      </c>
      <c r="C95" s="25">
        <v>0.009145039982044387</v>
      </c>
      <c r="D95" s="25"/>
      <c r="E95" s="33">
        <v>9555</v>
      </c>
      <c r="F95" s="25">
        <v>0.00691334764479502</v>
      </c>
      <c r="G95" s="25">
        <v>-0.23363811357074105</v>
      </c>
    </row>
    <row r="96" spans="1:7" ht="11.25">
      <c r="A96" s="22" t="s">
        <v>111</v>
      </c>
      <c r="B96" s="24">
        <v>1317546</v>
      </c>
      <c r="C96" s="25">
        <v>0.9473698108059342</v>
      </c>
      <c r="D96" s="25"/>
      <c r="E96" s="24">
        <v>1336695</v>
      </c>
      <c r="F96" s="25">
        <v>0.9671415206760103</v>
      </c>
      <c r="G96" s="25">
        <v>0.01453383790774665</v>
      </c>
    </row>
    <row r="97" spans="1:7" ht="11.25">
      <c r="A97" s="22" t="s">
        <v>69</v>
      </c>
      <c r="G97" s="20"/>
    </row>
    <row r="98" spans="1:7" ht="11.25">
      <c r="A98" s="23" t="s">
        <v>79</v>
      </c>
      <c r="B98" s="18">
        <v>21103</v>
      </c>
      <c r="E98" s="18">
        <v>19557</v>
      </c>
      <c r="G98" s="25">
        <v>-0.07325972610529308</v>
      </c>
    </row>
    <row r="99" spans="1:7" ht="11.25">
      <c r="A99" s="23" t="s">
        <v>70</v>
      </c>
      <c r="B99" s="18">
        <v>11914</v>
      </c>
      <c r="C99" s="27">
        <v>0.6606776465369045</v>
      </c>
      <c r="E99" s="18">
        <v>13819</v>
      </c>
      <c r="F99" s="27">
        <v>0.6675200463723312</v>
      </c>
      <c r="G99" s="25">
        <v>0.15989592076548598</v>
      </c>
    </row>
    <row r="100" spans="1:7" ht="11.25">
      <c r="A100" s="23" t="s">
        <v>71</v>
      </c>
      <c r="B100" s="18">
        <v>4511</v>
      </c>
      <c r="C100" s="27">
        <v>0.2501524981977486</v>
      </c>
      <c r="E100" s="18">
        <v>6061</v>
      </c>
      <c r="F100" s="27">
        <v>0.29277364505844844</v>
      </c>
      <c r="G100" s="25">
        <v>0.34360452227887395</v>
      </c>
    </row>
    <row r="101" spans="1:7" ht="11.25">
      <c r="A101" s="23" t="s">
        <v>72</v>
      </c>
      <c r="B101" s="18">
        <v>1320</v>
      </c>
      <c r="C101" s="27">
        <v>0.0731991349193146</v>
      </c>
      <c r="E101" s="18">
        <v>647</v>
      </c>
      <c r="F101" s="27">
        <v>0.03125301903197759</v>
      </c>
      <c r="G101" s="25">
        <v>-0.5098484848484848</v>
      </c>
    </row>
    <row r="102" spans="1:7" ht="12" thickBot="1">
      <c r="A102" s="28" t="s">
        <v>73</v>
      </c>
      <c r="B102" s="29">
        <v>17745</v>
      </c>
      <c r="C102" s="30">
        <v>0.9840292796539678</v>
      </c>
      <c r="D102" s="29"/>
      <c r="E102" s="29">
        <v>20527</v>
      </c>
      <c r="F102" s="30">
        <v>0.9915467104627572</v>
      </c>
      <c r="G102" s="31">
        <v>0.15677655677655689</v>
      </c>
    </row>
    <row r="103" spans="1:7" ht="11.25">
      <c r="A103" s="21" t="s">
        <v>100</v>
      </c>
      <c r="G103" s="20"/>
    </row>
    <row r="104" spans="1:7" ht="11.25">
      <c r="A104" s="93" t="s">
        <v>109</v>
      </c>
      <c r="B104" s="93"/>
      <c r="C104" s="93"/>
      <c r="D104" s="93"/>
      <c r="E104" s="93"/>
      <c r="F104" s="93"/>
      <c r="G104" s="93"/>
    </row>
    <row r="105" spans="1:7" ht="24.7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113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117</v>
      </c>
      <c r="C110" s="95"/>
      <c r="D110" s="49"/>
      <c r="E110" s="95" t="s">
        <v>116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41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45816</v>
      </c>
      <c r="C114" s="25">
        <v>0.016466857107532</v>
      </c>
      <c r="D114" s="25"/>
      <c r="E114" s="24">
        <v>45414</v>
      </c>
      <c r="F114" s="25">
        <v>0.016343208089625298</v>
      </c>
      <c r="G114" s="25">
        <v>-0.008774227344159224</v>
      </c>
    </row>
    <row r="115" spans="1:7" ht="11.25">
      <c r="A115" s="23" t="s">
        <v>44</v>
      </c>
      <c r="B115" s="24">
        <v>70312</v>
      </c>
      <c r="C115" s="25">
        <v>0.02527103319680439</v>
      </c>
      <c r="D115" s="25"/>
      <c r="E115" s="24">
        <v>67909</v>
      </c>
      <c r="F115" s="25">
        <v>0.024438519358752023</v>
      </c>
      <c r="G115" s="25">
        <v>-0.03417624303106159</v>
      </c>
    </row>
    <row r="116" spans="1:7" ht="11.25">
      <c r="A116" s="23" t="s">
        <v>45</v>
      </c>
      <c r="B116" s="24">
        <v>116128</v>
      </c>
      <c r="C116" s="25">
        <v>0.04173789030433639</v>
      </c>
      <c r="D116" s="25"/>
      <c r="E116" s="24">
        <v>113323</v>
      </c>
      <c r="F116" s="25">
        <v>0.040781727448377325</v>
      </c>
      <c r="G116" s="25">
        <v>-0.024154381372278877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18083</v>
      </c>
      <c r="C118" s="25">
        <v>0.006499261766097021</v>
      </c>
      <c r="D118" s="25"/>
      <c r="E118" s="24">
        <v>18302</v>
      </c>
      <c r="F118" s="25">
        <v>0.006586369719829176</v>
      </c>
      <c r="G118" s="25">
        <v>0.012110822319305381</v>
      </c>
    </row>
    <row r="119" spans="1:7" ht="11.25">
      <c r="A119" s="23" t="s">
        <v>49</v>
      </c>
      <c r="B119" s="24">
        <v>8459</v>
      </c>
      <c r="C119" s="25">
        <v>0.0030402729237081626</v>
      </c>
      <c r="D119" s="25"/>
      <c r="E119" s="24">
        <v>8831</v>
      </c>
      <c r="F119" s="25">
        <v>0.0031780259532188534</v>
      </c>
      <c r="G119" s="25">
        <v>0.04397682941246006</v>
      </c>
    </row>
    <row r="120" spans="1:7" ht="11.25">
      <c r="A120" s="23" t="s">
        <v>48</v>
      </c>
      <c r="B120" s="24">
        <v>1998</v>
      </c>
      <c r="C120" s="25">
        <v>0.0007181067858575374</v>
      </c>
      <c r="D120" s="25"/>
      <c r="E120" s="24">
        <v>2009</v>
      </c>
      <c r="F120" s="25">
        <v>0.0007229820110991594</v>
      </c>
      <c r="G120" s="25">
        <v>0.005505505505505548</v>
      </c>
    </row>
    <row r="121" spans="1:7" ht="11.25">
      <c r="A121" s="23" t="s">
        <v>76</v>
      </c>
      <c r="B121" s="24">
        <v>37602</v>
      </c>
      <c r="C121" s="25">
        <v>0.01351464032122879</v>
      </c>
      <c r="D121" s="25"/>
      <c r="E121" s="24">
        <v>38013</v>
      </c>
      <c r="F121" s="25">
        <v>0.013679798500703009</v>
      </c>
      <c r="G121" s="25">
        <v>0.010930269666507009</v>
      </c>
    </row>
    <row r="122" spans="1:7" ht="11.25">
      <c r="A122" s="23" t="s">
        <v>50</v>
      </c>
      <c r="B122" s="24">
        <v>49986</v>
      </c>
      <c r="C122" s="25">
        <v>0.017965608507444875</v>
      </c>
      <c r="D122" s="25"/>
      <c r="E122" s="24">
        <v>46168</v>
      </c>
      <c r="F122" s="25">
        <v>0.016614551263527122</v>
      </c>
      <c r="G122" s="25">
        <v>-0.07638138678830075</v>
      </c>
    </row>
    <row r="123" spans="1:7" ht="11.25">
      <c r="A123" s="23" t="s">
        <v>51</v>
      </c>
      <c r="B123" s="24">
        <v>116128</v>
      </c>
      <c r="C123" s="25">
        <v>0.04173789030433639</v>
      </c>
      <c r="D123" s="25"/>
      <c r="E123" s="24">
        <v>113323</v>
      </c>
      <c r="F123" s="25">
        <v>0.04078172744837732</v>
      </c>
      <c r="G123" s="25">
        <v>-0.024154381372278877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30646</v>
      </c>
      <c r="C125" s="25">
        <v>0.02247825595843217</v>
      </c>
      <c r="D125" s="25"/>
      <c r="E125" s="24">
        <v>29968</v>
      </c>
      <c r="F125" s="25">
        <v>0.021682805046490543</v>
      </c>
      <c r="G125" s="25">
        <v>-0.022123605038177896</v>
      </c>
    </row>
    <row r="126" spans="1:7" ht="11.25">
      <c r="A126" s="23" t="s">
        <v>54</v>
      </c>
      <c r="B126" s="24">
        <v>244</v>
      </c>
      <c r="C126" s="25">
        <v>0.0001789693419649367</v>
      </c>
      <c r="D126" s="25"/>
      <c r="E126" s="24">
        <v>235</v>
      </c>
      <c r="F126" s="25">
        <v>0.00017003000486936993</v>
      </c>
      <c r="G126" s="25">
        <v>-0.03688524590163933</v>
      </c>
    </row>
    <row r="127" spans="1:7" ht="11.25">
      <c r="A127" s="23" t="s">
        <v>55</v>
      </c>
      <c r="B127" s="24">
        <v>12247</v>
      </c>
      <c r="C127" s="25">
        <v>0.008982940701002374</v>
      </c>
      <c r="D127" s="25"/>
      <c r="E127" s="24">
        <v>12586</v>
      </c>
      <c r="F127" s="25">
        <v>0.009106372941642085</v>
      </c>
      <c r="G127" s="25">
        <v>0.027680248224054793</v>
      </c>
    </row>
    <row r="128" spans="1:7" ht="11.25">
      <c r="A128" s="23" t="s">
        <v>56</v>
      </c>
      <c r="B128" s="24">
        <v>2679</v>
      </c>
      <c r="C128" s="25">
        <v>0.0019649953570658415</v>
      </c>
      <c r="D128" s="25"/>
      <c r="E128" s="24">
        <v>2625</v>
      </c>
      <c r="F128" s="25">
        <v>0.0018992713309876428</v>
      </c>
      <c r="G128" s="25">
        <v>-0.02015677491601342</v>
      </c>
    </row>
    <row r="129" spans="1:7" ht="11.25">
      <c r="A129" s="23" t="s">
        <v>57</v>
      </c>
      <c r="B129" s="24">
        <v>45816</v>
      </c>
      <c r="C129" s="25">
        <v>0.03360516135846532</v>
      </c>
      <c r="D129" s="25"/>
      <c r="E129" s="24">
        <v>45414</v>
      </c>
      <c r="F129" s="25">
        <v>0.032858479323989644</v>
      </c>
      <c r="G129" s="25">
        <v>-0.008774227344159224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33378</v>
      </c>
      <c r="C131" s="25">
        <v>0.024482125803711705</v>
      </c>
      <c r="D131" s="25"/>
      <c r="E131" s="24">
        <v>32930</v>
      </c>
      <c r="F131" s="25">
        <v>0.02382590663978022</v>
      </c>
      <c r="G131" s="25">
        <v>-0.013422014500569235</v>
      </c>
    </row>
    <row r="132" spans="1:7" ht="11.25">
      <c r="A132" s="18" t="s">
        <v>60</v>
      </c>
      <c r="B132" s="24">
        <v>12438</v>
      </c>
      <c r="C132" s="25">
        <v>0.009123035554753616</v>
      </c>
      <c r="D132" s="25"/>
      <c r="E132" s="24">
        <v>12484</v>
      </c>
      <c r="F132" s="25">
        <v>0.009032572684209423</v>
      </c>
      <c r="G132" s="25">
        <v>0.0036983437851745293</v>
      </c>
    </row>
    <row r="133" spans="1:7" ht="11.25">
      <c r="A133" s="18" t="s">
        <v>61</v>
      </c>
      <c r="B133" s="24">
        <v>45816</v>
      </c>
      <c r="C133" s="25">
        <v>0.03360516135846532</v>
      </c>
      <c r="D133" s="25"/>
      <c r="E133" s="24">
        <v>45414</v>
      </c>
      <c r="F133" s="25">
        <v>0.032858479323989644</v>
      </c>
      <c r="G133" s="25">
        <v>-0.008774227344159224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11819</v>
      </c>
      <c r="C135" s="25">
        <v>0.008669010871654044</v>
      </c>
      <c r="D135" s="25"/>
      <c r="E135" s="24">
        <v>11437</v>
      </c>
      <c r="F135" s="25">
        <v>0.008275034747621209</v>
      </c>
      <c r="G135" s="25">
        <v>-0.0323208393265082</v>
      </c>
    </row>
    <row r="136" spans="1:7" ht="11.25">
      <c r="A136" s="18" t="s">
        <v>64</v>
      </c>
      <c r="B136" s="24">
        <v>21632</v>
      </c>
      <c r="C136" s="25">
        <v>0.015866659038465205</v>
      </c>
      <c r="D136" s="25"/>
      <c r="E136" s="24">
        <v>20786</v>
      </c>
      <c r="F136" s="25">
        <v>0.015039334813679674</v>
      </c>
      <c r="G136" s="25">
        <v>-0.03910872781065089</v>
      </c>
    </row>
    <row r="137" spans="1:7" ht="11.25">
      <c r="A137" s="18" t="s">
        <v>65</v>
      </c>
      <c r="B137" s="24">
        <v>12365</v>
      </c>
      <c r="C137" s="25">
        <v>0.009069491448346075</v>
      </c>
      <c r="D137" s="25"/>
      <c r="E137" s="24">
        <v>13191</v>
      </c>
      <c r="F137" s="25">
        <v>0.00954410976268876</v>
      </c>
      <c r="G137" s="25">
        <v>0.0668014557217953</v>
      </c>
    </row>
    <row r="138" spans="1:7" ht="11.25">
      <c r="A138" s="18" t="s">
        <v>61</v>
      </c>
      <c r="B138" s="24">
        <v>45816</v>
      </c>
      <c r="C138" s="25">
        <v>0.03360516135846532</v>
      </c>
      <c r="D138" s="25"/>
      <c r="E138" s="24">
        <v>45414</v>
      </c>
      <c r="F138" s="25">
        <v>0.032858479323989644</v>
      </c>
      <c r="G138" s="25">
        <v>-0.008774227344159224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15375</v>
      </c>
      <c r="C140" s="25">
        <v>0.011277268986520088</v>
      </c>
      <c r="D140" s="25"/>
      <c r="E140" s="24">
        <v>14318</v>
      </c>
      <c r="F140" s="25">
        <v>0.010359530254126122</v>
      </c>
      <c r="G140" s="25">
        <v>-0.06874796747967482</v>
      </c>
    </row>
    <row r="141" spans="1:7" ht="11.25">
      <c r="A141" s="23" t="s">
        <v>99</v>
      </c>
      <c r="B141" s="24">
        <v>13261</v>
      </c>
      <c r="C141" s="25">
        <v>0.009726690343430431</v>
      </c>
      <c r="D141" s="25"/>
      <c r="E141" s="24">
        <v>13693</v>
      </c>
      <c r="F141" s="25">
        <v>0.009907322794367159</v>
      </c>
      <c r="G141" s="25">
        <v>0.032576728753487716</v>
      </c>
    </row>
    <row r="142" spans="1:7" ht="11.25">
      <c r="A142" s="23" t="s">
        <v>87</v>
      </c>
      <c r="B142" s="24">
        <v>11980</v>
      </c>
      <c r="C142" s="25">
        <v>0.008787101298114514</v>
      </c>
      <c r="D142" s="25"/>
      <c r="E142" s="24">
        <v>12356</v>
      </c>
      <c r="F142" s="25">
        <v>0.008939960596450787</v>
      </c>
      <c r="G142" s="25">
        <v>0.03138564273789646</v>
      </c>
    </row>
    <row r="143" spans="1:7" ht="11.25">
      <c r="A143" s="23" t="s">
        <v>88</v>
      </c>
      <c r="B143" s="24">
        <v>1889</v>
      </c>
      <c r="C143" s="25">
        <v>0.0013855454384088745</v>
      </c>
      <c r="D143" s="25"/>
      <c r="E143" s="24">
        <v>1617</v>
      </c>
      <c r="F143" s="25">
        <v>0.001169951139888388</v>
      </c>
      <c r="G143" s="25">
        <v>-0.1439915299100053</v>
      </c>
    </row>
    <row r="144" spans="1:7" ht="11.25">
      <c r="A144" s="23" t="s">
        <v>89</v>
      </c>
      <c r="B144" s="24">
        <v>1899</v>
      </c>
      <c r="C144" s="25">
        <v>0.0013928802475057982</v>
      </c>
      <c r="D144" s="25"/>
      <c r="E144" s="24">
        <v>2085</v>
      </c>
      <c r="F144" s="25">
        <v>0.0015085640857558991</v>
      </c>
      <c r="G144" s="25">
        <v>0.09794628751974721</v>
      </c>
    </row>
    <row r="145" spans="1:7" ht="11.25">
      <c r="A145" s="23" t="s">
        <v>90</v>
      </c>
      <c r="B145" s="24">
        <v>1412</v>
      </c>
      <c r="C145" s="25">
        <v>0.0010356750444856172</v>
      </c>
      <c r="D145" s="25"/>
      <c r="E145" s="24">
        <v>1345</v>
      </c>
      <c r="F145" s="25">
        <v>0.0009731504534012874</v>
      </c>
      <c r="G145" s="25">
        <v>-0.0474504249291785</v>
      </c>
    </row>
    <row r="146" spans="1:7" ht="11.25">
      <c r="A146" s="22" t="s">
        <v>61</v>
      </c>
      <c r="B146" s="24">
        <v>45816</v>
      </c>
      <c r="C146" s="25">
        <v>0.0010356750444856172</v>
      </c>
      <c r="D146" s="25"/>
      <c r="E146" s="24">
        <v>45414</v>
      </c>
      <c r="F146" s="25">
        <v>0.0009731504534012874</v>
      </c>
      <c r="G146" s="25">
        <v>-0.008774227344159224</v>
      </c>
    </row>
    <row r="147" spans="1:7" ht="11.25">
      <c r="A147" s="22" t="s">
        <v>69</v>
      </c>
      <c r="G147" s="20"/>
    </row>
    <row r="148" spans="1:7" ht="11.25">
      <c r="A148" s="23" t="s">
        <v>79</v>
      </c>
      <c r="B148" s="18">
        <v>308</v>
      </c>
      <c r="E148" s="18">
        <v>238</v>
      </c>
      <c r="G148" s="25">
        <v>-0.2272727272727273</v>
      </c>
    </row>
    <row r="149" spans="1:7" ht="11.25">
      <c r="A149" s="23" t="s">
        <v>70</v>
      </c>
      <c r="B149" s="18">
        <v>230</v>
      </c>
      <c r="C149" s="27">
        <v>0.012754394720789663</v>
      </c>
      <c r="E149" s="18">
        <v>116</v>
      </c>
      <c r="F149" s="27">
        <v>0.005603323350400927</v>
      </c>
      <c r="G149" s="25">
        <v>-0.4956521739130435</v>
      </c>
    </row>
    <row r="150" spans="1:7" ht="11.25">
      <c r="A150" s="23" t="s">
        <v>71</v>
      </c>
      <c r="B150" s="18">
        <v>58</v>
      </c>
      <c r="C150" s="27">
        <v>0.0032163256252426106</v>
      </c>
      <c r="E150" s="18">
        <v>59</v>
      </c>
      <c r="F150" s="27">
        <v>0.0028499661868418512</v>
      </c>
      <c r="G150" s="25">
        <v>0.01724137931034475</v>
      </c>
    </row>
    <row r="151" spans="1:7" ht="11.25">
      <c r="A151" s="23" t="s">
        <v>72</v>
      </c>
      <c r="B151" s="18">
        <v>0</v>
      </c>
      <c r="C151" s="27">
        <v>0</v>
      </c>
      <c r="E151" s="18">
        <v>0</v>
      </c>
      <c r="F151" s="27">
        <v>0</v>
      </c>
      <c r="G151" s="25">
        <v>0</v>
      </c>
    </row>
    <row r="152" spans="1:7" ht="12" thickBot="1">
      <c r="A152" s="28" t="s">
        <v>73</v>
      </c>
      <c r="B152" s="29">
        <v>288</v>
      </c>
      <c r="C152" s="30">
        <v>0.015970720346032273</v>
      </c>
      <c r="D152" s="29"/>
      <c r="E152" s="29">
        <v>175</v>
      </c>
      <c r="F152" s="30">
        <v>0.008453289537242779</v>
      </c>
      <c r="G152" s="31">
        <v>-0.39236111111111116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2:G2"/>
    <mergeCell ref="A3:G3"/>
    <mergeCell ref="A4:G4"/>
    <mergeCell ref="E6:F6"/>
    <mergeCell ref="B6:C6"/>
    <mergeCell ref="A107:G107"/>
    <mergeCell ref="A108:G108"/>
    <mergeCell ref="B110:C110"/>
    <mergeCell ref="E110:F110"/>
    <mergeCell ref="A54:G54"/>
    <mergeCell ref="A53:G53"/>
    <mergeCell ref="A104:G104"/>
    <mergeCell ref="A56:G56"/>
    <mergeCell ref="A57:G57"/>
    <mergeCell ref="B59:C59"/>
    <mergeCell ref="E59:F59"/>
    <mergeCell ref="A105:G105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3" sqref="A3:G3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35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152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5" t="s">
        <v>117</v>
      </c>
      <c r="C6" s="95"/>
      <c r="D6" s="49"/>
      <c r="E6" s="95" t="s">
        <v>116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41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1380667</v>
      </c>
      <c r="C10" s="25">
        <v>0.49613400070646974</v>
      </c>
      <c r="D10" s="25"/>
      <c r="E10" s="24">
        <v>1389064</v>
      </c>
      <c r="F10" s="25">
        <v>0.501815339018626</v>
      </c>
      <c r="G10" s="25">
        <v>0.006081843051220837</v>
      </c>
      <c r="H10" s="26"/>
      <c r="I10" s="26"/>
    </row>
    <row r="11" spans="1:9" ht="11.25">
      <c r="A11" s="23" t="s">
        <v>44</v>
      </c>
      <c r="B11" s="24">
        <v>1402184</v>
      </c>
      <c r="C11" s="25">
        <v>0.5038659992935303</v>
      </c>
      <c r="D11" s="25"/>
      <c r="E11" s="24">
        <v>1379014</v>
      </c>
      <c r="F11" s="25">
        <v>0.4981846609813741</v>
      </c>
      <c r="G11" s="25">
        <v>-0.01652422221334715</v>
      </c>
      <c r="H11" s="26"/>
      <c r="I11" s="26"/>
    </row>
    <row r="12" spans="1:9" ht="11.25">
      <c r="A12" s="23" t="s">
        <v>45</v>
      </c>
      <c r="B12" s="24">
        <v>2782851</v>
      </c>
      <c r="C12" s="25">
        <v>1</v>
      </c>
      <c r="D12" s="25"/>
      <c r="E12" s="24">
        <v>2768078</v>
      </c>
      <c r="F12" s="25">
        <v>1</v>
      </c>
      <c r="G12" s="25">
        <v>-0.005308584613405443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1597311</v>
      </c>
      <c r="C14" s="25">
        <v>0.5739836592041758</v>
      </c>
      <c r="D14" s="25"/>
      <c r="E14" s="24">
        <v>1581679</v>
      </c>
      <c r="F14" s="25">
        <v>0.5713997221176571</v>
      </c>
      <c r="G14" s="25">
        <v>-0.009786447348074323</v>
      </c>
      <c r="H14" s="26"/>
      <c r="I14" s="26"/>
    </row>
    <row r="15" spans="1:9" ht="11.25">
      <c r="A15" s="23" t="s">
        <v>49</v>
      </c>
      <c r="B15" s="24">
        <v>201127</v>
      </c>
      <c r="C15" s="25">
        <v>0.07227372216478711</v>
      </c>
      <c r="D15" s="25"/>
      <c r="E15" s="24">
        <v>202171</v>
      </c>
      <c r="F15" s="25">
        <v>0.07303659795713849</v>
      </c>
      <c r="G15" s="25">
        <v>0.005190750123056587</v>
      </c>
      <c r="H15" s="26"/>
      <c r="I15" s="26"/>
    </row>
    <row r="16" spans="1:9" ht="11.25">
      <c r="A16" s="23" t="s">
        <v>48</v>
      </c>
      <c r="B16" s="24">
        <v>193016</v>
      </c>
      <c r="C16" s="25">
        <v>0.0693590853408968</v>
      </c>
      <c r="D16" s="25"/>
      <c r="E16" s="24">
        <v>193386</v>
      </c>
      <c r="F16" s="25">
        <v>0.06986291571263527</v>
      </c>
      <c r="G16" s="25">
        <v>0.0019169395283291646</v>
      </c>
      <c r="H16" s="26"/>
      <c r="I16" s="26"/>
    </row>
    <row r="17" spans="1:9" ht="11.25">
      <c r="A17" s="23" t="s">
        <v>76</v>
      </c>
      <c r="B17" s="24">
        <v>169908</v>
      </c>
      <c r="C17" s="25">
        <v>0.06105537091277974</v>
      </c>
      <c r="D17" s="25"/>
      <c r="E17" s="24">
        <v>169290</v>
      </c>
      <c r="F17" s="25">
        <v>0.0611579586991407</v>
      </c>
      <c r="G17" s="25">
        <v>-0.0036372625185394636</v>
      </c>
      <c r="H17" s="26"/>
      <c r="I17" s="26"/>
    </row>
    <row r="18" spans="1:9" ht="11.25">
      <c r="A18" s="23" t="s">
        <v>50</v>
      </c>
      <c r="B18" s="24">
        <v>621489</v>
      </c>
      <c r="C18" s="25">
        <v>0.22332816237736047</v>
      </c>
      <c r="D18" s="25"/>
      <c r="E18" s="24">
        <v>621552</v>
      </c>
      <c r="F18" s="25">
        <v>0.22454280551342845</v>
      </c>
      <c r="G18" s="25">
        <v>0.00010136945303940159</v>
      </c>
      <c r="H18" s="26"/>
      <c r="I18" s="26"/>
    </row>
    <row r="19" spans="1:7" ht="11.25">
      <c r="A19" s="23" t="s">
        <v>51</v>
      </c>
      <c r="B19" s="24">
        <v>2782851</v>
      </c>
      <c r="C19" s="25">
        <v>0.9999999999999998</v>
      </c>
      <c r="D19" s="25"/>
      <c r="E19" s="24">
        <v>2768078</v>
      </c>
      <c r="F19" s="25">
        <v>1</v>
      </c>
      <c r="G19" s="25">
        <v>-0.005308584613405443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1177107</v>
      </c>
      <c r="C21" s="25">
        <v>0.8525640143495861</v>
      </c>
      <c r="D21" s="25"/>
      <c r="E21" s="24">
        <v>1173948</v>
      </c>
      <c r="F21" s="25">
        <v>0.8451360052524578</v>
      </c>
      <c r="G21" s="25">
        <v>-0.002683698253429845</v>
      </c>
      <c r="H21" s="26"/>
      <c r="I21" s="26"/>
    </row>
    <row r="22" spans="1:9" ht="11.25">
      <c r="A22" s="23" t="s">
        <v>54</v>
      </c>
      <c r="B22" s="24">
        <v>48697</v>
      </c>
      <c r="C22" s="25">
        <v>0.035270633686471826</v>
      </c>
      <c r="D22" s="25"/>
      <c r="E22" s="24">
        <v>47739</v>
      </c>
      <c r="F22" s="25">
        <v>0.034367746914469026</v>
      </c>
      <c r="G22" s="25">
        <v>-0.019672669774318696</v>
      </c>
      <c r="H22" s="26"/>
      <c r="I22" s="26"/>
    </row>
    <row r="23" spans="1:9" ht="11.25">
      <c r="A23" s="23" t="s">
        <v>55</v>
      </c>
      <c r="B23" s="24">
        <v>90605</v>
      </c>
      <c r="C23" s="25">
        <v>0.06562407879669754</v>
      </c>
      <c r="D23" s="25"/>
      <c r="E23" s="24">
        <v>92973</v>
      </c>
      <c r="F23" s="25">
        <v>0.06693212119815933</v>
      </c>
      <c r="G23" s="25">
        <v>0.026135422989901125</v>
      </c>
      <c r="H23" s="26"/>
      <c r="I23" s="26"/>
    </row>
    <row r="24" spans="1:9" ht="11.25">
      <c r="A24" s="23" t="s">
        <v>56</v>
      </c>
      <c r="B24" s="24">
        <v>64258</v>
      </c>
      <c r="C24" s="25">
        <v>0.046541273167244525</v>
      </c>
      <c r="D24" s="25"/>
      <c r="E24" s="24">
        <v>74404</v>
      </c>
      <c r="F24" s="25">
        <v>0.05356412663491387</v>
      </c>
      <c r="G24" s="25">
        <v>0.1578947368421053</v>
      </c>
      <c r="H24" s="24"/>
      <c r="I24" s="26"/>
    </row>
    <row r="25" spans="1:9" ht="11.25">
      <c r="A25" s="23" t="s">
        <v>57</v>
      </c>
      <c r="B25" s="24">
        <v>1380667</v>
      </c>
      <c r="C25" s="25">
        <v>1</v>
      </c>
      <c r="D25" s="25"/>
      <c r="E25" s="24">
        <v>1389064</v>
      </c>
      <c r="F25" s="25">
        <v>1</v>
      </c>
      <c r="G25" s="25">
        <v>0.006081843051220837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898478</v>
      </c>
      <c r="C27" s="25">
        <v>0.650756482193027</v>
      </c>
      <c r="D27" s="25"/>
      <c r="E27" s="24">
        <v>898600</v>
      </c>
      <c r="F27" s="25">
        <v>0.6469104375320359</v>
      </c>
      <c r="G27" s="25">
        <v>0.00013578518338785983</v>
      </c>
      <c r="H27" s="26"/>
      <c r="I27" s="26"/>
    </row>
    <row r="28" spans="1:9" ht="11.25">
      <c r="A28" s="18" t="s">
        <v>60</v>
      </c>
      <c r="B28" s="24">
        <v>482189</v>
      </c>
      <c r="C28" s="25">
        <v>0.349243517806973</v>
      </c>
      <c r="D28" s="25"/>
      <c r="E28" s="24">
        <v>490464</v>
      </c>
      <c r="F28" s="25">
        <v>0.353089562467964</v>
      </c>
      <c r="G28" s="25">
        <v>0.017161320561024818</v>
      </c>
      <c r="H28" s="26"/>
      <c r="I28" s="26"/>
    </row>
    <row r="29" spans="1:9" ht="11.25">
      <c r="A29" s="18" t="s">
        <v>61</v>
      </c>
      <c r="B29" s="24">
        <v>1380667</v>
      </c>
      <c r="C29" s="25">
        <v>1</v>
      </c>
      <c r="D29" s="25"/>
      <c r="E29" s="24">
        <v>1389064</v>
      </c>
      <c r="F29" s="25">
        <v>1</v>
      </c>
      <c r="G29" s="25">
        <v>0.006081843051220837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695618</v>
      </c>
      <c r="C31" s="25">
        <v>0.5038274978687837</v>
      </c>
      <c r="D31" s="25"/>
      <c r="E31" s="24">
        <v>690520</v>
      </c>
      <c r="F31" s="25">
        <v>0.4971117241538187</v>
      </c>
      <c r="G31" s="25">
        <v>-0.007328735024108024</v>
      </c>
      <c r="H31" s="26"/>
      <c r="I31" s="26"/>
    </row>
    <row r="32" spans="1:9" ht="11.25">
      <c r="A32" s="18" t="s">
        <v>64</v>
      </c>
      <c r="B32" s="24">
        <v>545183</v>
      </c>
      <c r="C32" s="25">
        <v>0.39486929143667515</v>
      </c>
      <c r="D32" s="25"/>
      <c r="E32" s="24">
        <v>551147</v>
      </c>
      <c r="F32" s="25">
        <v>0.3967758145053072</v>
      </c>
      <c r="G32" s="25">
        <v>0.010939446020877375</v>
      </c>
      <c r="H32" s="26"/>
      <c r="I32" s="26"/>
    </row>
    <row r="33" spans="1:9" ht="11.25">
      <c r="A33" s="18" t="s">
        <v>65</v>
      </c>
      <c r="B33" s="24">
        <v>139866</v>
      </c>
      <c r="C33" s="25">
        <v>0.10130321069454111</v>
      </c>
      <c r="D33" s="25"/>
      <c r="E33" s="24">
        <v>147397</v>
      </c>
      <c r="F33" s="25">
        <v>0.10611246134087414</v>
      </c>
      <c r="G33" s="25">
        <v>0.053844393919894706</v>
      </c>
      <c r="H33" s="26"/>
      <c r="I33" s="26"/>
    </row>
    <row r="34" spans="1:9" ht="11.25">
      <c r="A34" s="18" t="s">
        <v>61</v>
      </c>
      <c r="B34" s="24">
        <v>1380667</v>
      </c>
      <c r="C34" s="25">
        <v>0.9999999999999999</v>
      </c>
      <c r="D34" s="25"/>
      <c r="E34" s="24">
        <v>1389064</v>
      </c>
      <c r="F34" s="25">
        <v>1</v>
      </c>
      <c r="G34" s="25">
        <v>0.006081843051220837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310345</v>
      </c>
      <c r="C36" s="25">
        <v>0.2247790379577407</v>
      </c>
      <c r="D36" s="25"/>
      <c r="E36" s="24">
        <v>302187</v>
      </c>
      <c r="F36" s="25">
        <v>0.21754721164755547</v>
      </c>
      <c r="G36" s="25">
        <v>-0.026286874285069817</v>
      </c>
      <c r="H36" s="26"/>
      <c r="I36" s="26"/>
    </row>
    <row r="37" spans="1:9" ht="11.25">
      <c r="A37" s="23" t="s">
        <v>103</v>
      </c>
      <c r="B37" s="24">
        <v>296112</v>
      </c>
      <c r="C37" s="25">
        <v>0.21447025242147455</v>
      </c>
      <c r="D37" s="25"/>
      <c r="E37" s="24">
        <v>295987</v>
      </c>
      <c r="F37" s="25">
        <v>0.21308377439772394</v>
      </c>
      <c r="G37" s="25">
        <v>-0.00042213756956832604</v>
      </c>
      <c r="H37" s="26"/>
      <c r="I37" s="26"/>
    </row>
    <row r="38" spans="1:9" ht="11.25">
      <c r="A38" s="23" t="s">
        <v>114</v>
      </c>
      <c r="B38" s="24">
        <v>261304</v>
      </c>
      <c r="C38" s="25">
        <v>0.18925924933383648</v>
      </c>
      <c r="D38" s="25"/>
      <c r="E38" s="24">
        <v>269969</v>
      </c>
      <c r="F38" s="25">
        <v>0.19435317595157603</v>
      </c>
      <c r="G38" s="25">
        <v>0.03316060986437264</v>
      </c>
      <c r="H38" s="26"/>
      <c r="I38" s="26"/>
    </row>
    <row r="39" spans="1:9" ht="11.25">
      <c r="A39" s="23" t="s">
        <v>105</v>
      </c>
      <c r="B39" s="24">
        <v>207334</v>
      </c>
      <c r="C39" s="25">
        <v>0.15016944708608232</v>
      </c>
      <c r="D39" s="25"/>
      <c r="E39" s="24">
        <v>223292</v>
      </c>
      <c r="F39" s="25">
        <v>0.16074997264344912</v>
      </c>
      <c r="G39" s="25">
        <v>0.07696759817492538</v>
      </c>
      <c r="H39" s="26"/>
      <c r="I39" s="26"/>
    </row>
    <row r="40" spans="1:9" ht="11.25">
      <c r="A40" s="23" t="s">
        <v>108</v>
      </c>
      <c r="B40" s="24">
        <v>154145</v>
      </c>
      <c r="C40" s="25">
        <v>0.11164531346081279</v>
      </c>
      <c r="D40" s="25"/>
      <c r="E40" s="24">
        <v>171327</v>
      </c>
      <c r="F40" s="25">
        <v>0.1233398893067562</v>
      </c>
      <c r="G40" s="25">
        <v>0.11146647636965201</v>
      </c>
      <c r="H40" s="26"/>
      <c r="I40" s="26"/>
    </row>
    <row r="41" spans="1:9" ht="11.25">
      <c r="A41" s="23" t="s">
        <v>115</v>
      </c>
      <c r="B41" s="24">
        <v>69816</v>
      </c>
      <c r="C41" s="25">
        <v>0.05056686369703919</v>
      </c>
      <c r="D41" s="25"/>
      <c r="E41" s="24">
        <v>68845</v>
      </c>
      <c r="F41" s="25">
        <v>0.0495621512039762</v>
      </c>
      <c r="G41" s="25">
        <v>-0.01390798670791793</v>
      </c>
      <c r="H41" s="23"/>
      <c r="I41" s="26"/>
    </row>
    <row r="42" spans="1:9" ht="11.25">
      <c r="A42" s="23" t="s">
        <v>153</v>
      </c>
      <c r="B42" s="24">
        <v>13590</v>
      </c>
      <c r="C42" s="25">
        <v>0.00984306860379802</v>
      </c>
      <c r="D42" s="25"/>
      <c r="E42" s="24">
        <v>14087</v>
      </c>
      <c r="F42" s="25">
        <v>0.010141361377157567</v>
      </c>
      <c r="G42" s="25">
        <v>0.03657100809418701</v>
      </c>
      <c r="H42" s="26"/>
      <c r="I42" s="26"/>
    </row>
    <row r="43" spans="1:9" ht="11.25">
      <c r="A43" s="23" t="s">
        <v>67</v>
      </c>
      <c r="B43" s="24">
        <v>1312646</v>
      </c>
      <c r="C43" s="25">
        <v>0.950733232560784</v>
      </c>
      <c r="D43" s="25"/>
      <c r="E43" s="24">
        <v>1345694</v>
      </c>
      <c r="F43" s="25">
        <v>0.9687775365281946</v>
      </c>
      <c r="G43" s="25">
        <v>0.025176627971288612</v>
      </c>
      <c r="H43" s="26"/>
      <c r="I43" s="26"/>
    </row>
    <row r="44" spans="1:9" ht="11.25">
      <c r="A44" s="23" t="s">
        <v>68</v>
      </c>
      <c r="B44" s="24">
        <v>68021</v>
      </c>
      <c r="C44" s="25">
        <v>0.04926676743921597</v>
      </c>
      <c r="D44" s="25"/>
      <c r="E44" s="24">
        <v>43370</v>
      </c>
      <c r="F44" s="25">
        <v>0.031222463471805476</v>
      </c>
      <c r="G44" s="25">
        <v>-0.3624027873744873</v>
      </c>
      <c r="H44" s="26"/>
      <c r="I44" s="26"/>
    </row>
    <row r="45" spans="1:9" ht="11.25">
      <c r="A45" s="22" t="s">
        <v>61</v>
      </c>
      <c r="B45" s="24">
        <v>1380667</v>
      </c>
      <c r="C45" s="25">
        <v>1</v>
      </c>
      <c r="D45" s="25"/>
      <c r="E45" s="24">
        <v>1389064</v>
      </c>
      <c r="F45" s="25">
        <v>1.0000000000000002</v>
      </c>
      <c r="G45" s="25">
        <v>0.006081843051220837</v>
      </c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24579</v>
      </c>
      <c r="E47" s="18">
        <v>24234</v>
      </c>
      <c r="G47" s="25">
        <v>-0.014036372513120954</v>
      </c>
    </row>
    <row r="48" spans="1:7" ht="11.25">
      <c r="A48" s="23" t="s">
        <v>70</v>
      </c>
      <c r="B48" s="18">
        <v>15598</v>
      </c>
      <c r="C48" s="27">
        <v>0.6612404086650557</v>
      </c>
      <c r="E48" s="18">
        <v>13346</v>
      </c>
      <c r="F48" s="27">
        <v>0.6521696637998436</v>
      </c>
      <c r="G48" s="25">
        <v>-0.14437748429285802</v>
      </c>
    </row>
    <row r="49" spans="1:7" ht="11.25">
      <c r="A49" s="23" t="s">
        <v>71</v>
      </c>
      <c r="B49" s="18">
        <v>7372</v>
      </c>
      <c r="C49" s="27">
        <v>0.31251854678027896</v>
      </c>
      <c r="E49" s="18">
        <v>6533</v>
      </c>
      <c r="F49" s="27">
        <v>0.31924354964816265</v>
      </c>
      <c r="G49" s="25">
        <v>-0.11380900705371677</v>
      </c>
    </row>
    <row r="50" spans="1:7" ht="11.25">
      <c r="A50" s="23" t="s">
        <v>72</v>
      </c>
      <c r="B50" s="18">
        <v>619</v>
      </c>
      <c r="C50" s="27">
        <v>0.026241044554665312</v>
      </c>
      <c r="E50" s="18">
        <v>585</v>
      </c>
      <c r="F50" s="27">
        <v>0.028586786551993745</v>
      </c>
      <c r="G50" s="25">
        <v>-0.0549273021001615</v>
      </c>
    </row>
    <row r="51" spans="1:7" ht="12" thickBot="1">
      <c r="A51" s="28" t="s">
        <v>73</v>
      </c>
      <c r="B51" s="29">
        <v>23589</v>
      </c>
      <c r="C51" s="30">
        <v>1</v>
      </c>
      <c r="D51" s="29"/>
      <c r="E51" s="29">
        <v>20464</v>
      </c>
      <c r="F51" s="30">
        <v>1</v>
      </c>
      <c r="G51" s="31">
        <v>-0.13247700199245416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/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152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117</v>
      </c>
      <c r="C59" s="95"/>
      <c r="D59" s="49"/>
      <c r="E59" s="95" t="s">
        <v>116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41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1335258</v>
      </c>
      <c r="C63" s="25">
        <v>0.4798165622234176</v>
      </c>
      <c r="D63" s="25"/>
      <c r="E63" s="24">
        <v>1343330</v>
      </c>
      <c r="F63" s="25">
        <v>0.48529340574940444</v>
      </c>
      <c r="G63" s="25">
        <v>0.006045273647489857</v>
      </c>
    </row>
    <row r="64" spans="1:7" ht="11.25">
      <c r="A64" s="23" t="s">
        <v>44</v>
      </c>
      <c r="B64" s="24">
        <v>1333664</v>
      </c>
      <c r="C64" s="25">
        <v>0.47924376835123406</v>
      </c>
      <c r="D64" s="25"/>
      <c r="E64" s="24">
        <v>1312008</v>
      </c>
      <c r="F64" s="25">
        <v>0.473977973164051</v>
      </c>
      <c r="G64" s="25">
        <v>-0.016237972982700244</v>
      </c>
    </row>
    <row r="65" spans="1:7" ht="11.25">
      <c r="A65" s="23" t="s">
        <v>45</v>
      </c>
      <c r="B65" s="24">
        <v>2668922</v>
      </c>
      <c r="C65" s="25">
        <v>0.9590603305746517</v>
      </c>
      <c r="D65" s="25"/>
      <c r="E65" s="24">
        <v>2655338</v>
      </c>
      <c r="F65" s="25">
        <v>0.9592713789134555</v>
      </c>
      <c r="G65" s="25">
        <v>-0.005089695390123827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1579024</v>
      </c>
      <c r="C67" s="25">
        <v>0.5674123407972615</v>
      </c>
      <c r="D67" s="25"/>
      <c r="E67" s="24">
        <v>1562792</v>
      </c>
      <c r="F67" s="25">
        <v>0.5645765762380973</v>
      </c>
      <c r="G67" s="25">
        <v>-0.010279767755271618</v>
      </c>
    </row>
    <row r="68" spans="1:7" ht="11.25">
      <c r="A68" s="23" t="s">
        <v>48</v>
      </c>
      <c r="B68" s="24">
        <v>191003</v>
      </c>
      <c r="C68" s="25">
        <v>0.06863572645463231</v>
      </c>
      <c r="D68" s="25"/>
      <c r="E68" s="24">
        <v>191343</v>
      </c>
      <c r="F68" s="25">
        <v>0.06912485847580885</v>
      </c>
      <c r="G68" s="25">
        <v>0.0017800767527211825</v>
      </c>
    </row>
    <row r="69" spans="1:7" ht="11.25">
      <c r="A69" s="23" t="s">
        <v>49</v>
      </c>
      <c r="B69" s="24">
        <v>192261</v>
      </c>
      <c r="C69" s="25">
        <v>0.06908778084058399</v>
      </c>
      <c r="D69" s="25"/>
      <c r="E69" s="24">
        <v>193134</v>
      </c>
      <c r="F69" s="25">
        <v>0.06977187781558179</v>
      </c>
      <c r="G69" s="25">
        <v>0.004540702482562775</v>
      </c>
    </row>
    <row r="70" spans="1:7" ht="11.25">
      <c r="A70" s="23" t="s">
        <v>76</v>
      </c>
      <c r="B70" s="24">
        <v>132050</v>
      </c>
      <c r="C70" s="25">
        <v>0.047451336776564754</v>
      </c>
      <c r="D70" s="25"/>
      <c r="E70" s="24">
        <v>131586</v>
      </c>
      <c r="F70" s="25">
        <v>0.047536955244758275</v>
      </c>
      <c r="G70" s="25">
        <v>-0.003513820522529354</v>
      </c>
    </row>
    <row r="71" spans="1:7" ht="11.25">
      <c r="A71" s="23" t="s">
        <v>50</v>
      </c>
      <c r="B71" s="24">
        <v>574584</v>
      </c>
      <c r="C71" s="25">
        <v>0.2064731457056091</v>
      </c>
      <c r="D71" s="25"/>
      <c r="E71" s="24">
        <v>576483</v>
      </c>
      <c r="F71" s="25">
        <v>0.20826111113920923</v>
      </c>
      <c r="G71" s="25">
        <v>0.0033049997911531737</v>
      </c>
    </row>
    <row r="72" spans="1:7" ht="11.25">
      <c r="A72" s="23" t="s">
        <v>51</v>
      </c>
      <c r="B72" s="24">
        <v>2668922</v>
      </c>
      <c r="C72" s="25">
        <v>0.9590603305746517</v>
      </c>
      <c r="D72" s="25"/>
      <c r="E72" s="24">
        <v>2655338</v>
      </c>
      <c r="F72" s="25">
        <v>0.9592713789134555</v>
      </c>
      <c r="G72" s="25">
        <v>-0.005089695390123827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1147028</v>
      </c>
      <c r="C74" s="25">
        <v>0.8307781673640349</v>
      </c>
      <c r="D74" s="25"/>
      <c r="E74" s="24">
        <v>1144055</v>
      </c>
      <c r="F74" s="25">
        <v>0.8236157585251651</v>
      </c>
      <c r="G74" s="25">
        <v>-0.0025919158032758904</v>
      </c>
    </row>
    <row r="75" spans="1:7" ht="11.25">
      <c r="A75" s="23" t="s">
        <v>54</v>
      </c>
      <c r="B75" s="24">
        <v>48469</v>
      </c>
      <c r="C75" s="25">
        <v>0.03510549611166197</v>
      </c>
      <c r="D75" s="25"/>
      <c r="E75" s="24">
        <v>47479</v>
      </c>
      <c r="F75" s="25">
        <v>0.034180570513669635</v>
      </c>
      <c r="G75" s="25">
        <v>-0.02042542656130719</v>
      </c>
    </row>
    <row r="76" spans="1:7" ht="11.25">
      <c r="A76" s="23" t="s">
        <v>55</v>
      </c>
      <c r="B76" s="24">
        <v>78090</v>
      </c>
      <c r="C76" s="25">
        <v>0.056559619372375816</v>
      </c>
      <c r="D76" s="25"/>
      <c r="E76" s="24">
        <v>80128</v>
      </c>
      <c r="F76" s="25">
        <v>0.05768488708943576</v>
      </c>
      <c r="G76" s="25">
        <v>0.026098091945191415</v>
      </c>
    </row>
    <row r="77" spans="1:7" ht="11.25">
      <c r="A77" s="23" t="s">
        <v>56</v>
      </c>
      <c r="B77" s="24">
        <v>61671</v>
      </c>
      <c r="C77" s="25">
        <v>0.04466754112323971</v>
      </c>
      <c r="D77" s="25"/>
      <c r="E77" s="24">
        <v>71668</v>
      </c>
      <c r="F77" s="25">
        <v>0.05159445497111724</v>
      </c>
      <c r="G77" s="25">
        <v>0.1621021225535504</v>
      </c>
    </row>
    <row r="78" spans="1:7" ht="11.25">
      <c r="A78" s="23" t="s">
        <v>57</v>
      </c>
      <c r="B78" s="24">
        <v>1335258</v>
      </c>
      <c r="C78" s="25">
        <v>0.9671108239713123</v>
      </c>
      <c r="D78" s="25"/>
      <c r="E78" s="24">
        <v>1343330</v>
      </c>
      <c r="F78" s="25">
        <v>0.9670756710993877</v>
      </c>
      <c r="G78" s="25">
        <v>0.006045273647489857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865488</v>
      </c>
      <c r="C80" s="25">
        <v>0.6268622339782148</v>
      </c>
      <c r="D80" s="25"/>
      <c r="E80" s="24">
        <v>865548</v>
      </c>
      <c r="F80" s="25">
        <v>0.6231159975350308</v>
      </c>
      <c r="G80" s="25">
        <v>6.932505130063937E-05</v>
      </c>
    </row>
    <row r="81" spans="1:7" ht="11.25">
      <c r="A81" s="18" t="s">
        <v>60</v>
      </c>
      <c r="B81" s="24">
        <v>469770</v>
      </c>
      <c r="C81" s="25">
        <v>0.34024858999309754</v>
      </c>
      <c r="D81" s="25"/>
      <c r="E81" s="24">
        <v>477782</v>
      </c>
      <c r="F81" s="25">
        <v>0.343959673564357</v>
      </c>
      <c r="G81" s="25">
        <v>0.01705515465014784</v>
      </c>
    </row>
    <row r="82" spans="1:7" ht="11.25">
      <c r="A82" s="18" t="s">
        <v>61</v>
      </c>
      <c r="B82" s="24">
        <v>1335258</v>
      </c>
      <c r="C82" s="25">
        <v>0.9671108239713124</v>
      </c>
      <c r="D82" s="25"/>
      <c r="E82" s="24">
        <v>1343330</v>
      </c>
      <c r="F82" s="25">
        <v>0.9670756710993877</v>
      </c>
      <c r="G82" s="25">
        <v>0.006045273647489857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684158</v>
      </c>
      <c r="C84" s="25">
        <v>0.495527161871762</v>
      </c>
      <c r="D84" s="25"/>
      <c r="E84" s="24">
        <v>678937</v>
      </c>
      <c r="F84" s="25">
        <v>0.488773015498206</v>
      </c>
      <c r="G84" s="25">
        <v>-0.007631278155046051</v>
      </c>
    </row>
    <row r="85" spans="1:7" ht="11.25">
      <c r="A85" s="18" t="s">
        <v>64</v>
      </c>
      <c r="B85" s="24">
        <v>524186</v>
      </c>
      <c r="C85" s="25">
        <v>0.3796614245143833</v>
      </c>
      <c r="D85" s="25"/>
      <c r="E85" s="24">
        <v>530771</v>
      </c>
      <c r="F85" s="25">
        <v>0.38210694395650596</v>
      </c>
      <c r="G85" s="25">
        <v>0.012562334743774217</v>
      </c>
    </row>
    <row r="86" spans="1:7" ht="11.25">
      <c r="A86" s="18" t="s">
        <v>65</v>
      </c>
      <c r="B86" s="24">
        <v>126914</v>
      </c>
      <c r="C86" s="25">
        <v>0.09192223758516717</v>
      </c>
      <c r="D86" s="25"/>
      <c r="E86" s="24">
        <v>133622</v>
      </c>
      <c r="F86" s="25">
        <v>0.09619571164467584</v>
      </c>
      <c r="G86" s="25">
        <v>0.05285468900200141</v>
      </c>
    </row>
    <row r="87" spans="1:7" ht="11.25">
      <c r="A87" s="18" t="s">
        <v>61</v>
      </c>
      <c r="B87" s="24">
        <v>1335258</v>
      </c>
      <c r="C87" s="25">
        <v>0.9671108239713124</v>
      </c>
      <c r="D87" s="25"/>
      <c r="E87" s="24">
        <v>1343330</v>
      </c>
      <c r="F87" s="25">
        <v>0.9670756710993879</v>
      </c>
      <c r="G87" s="25">
        <v>0.006045273647489857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33">
        <v>310345</v>
      </c>
      <c r="C89" s="25">
        <v>0.2247790379577407</v>
      </c>
      <c r="D89" s="25"/>
      <c r="E89" s="33">
        <v>302187</v>
      </c>
      <c r="F89" s="25">
        <v>0.21754721164755547</v>
      </c>
      <c r="G89" s="25">
        <v>-0.026286874285069817</v>
      </c>
    </row>
    <row r="90" spans="1:7" ht="11.25">
      <c r="A90" s="23" t="s">
        <v>103</v>
      </c>
      <c r="B90" s="33">
        <v>296112</v>
      </c>
      <c r="C90" s="25">
        <v>0.21447025242147455</v>
      </c>
      <c r="D90" s="25"/>
      <c r="E90" s="33">
        <v>295987</v>
      </c>
      <c r="F90" s="25">
        <v>0.21308377439772394</v>
      </c>
      <c r="G90" s="25">
        <v>-0.00042213756956832604</v>
      </c>
    </row>
    <row r="91" spans="1:7" ht="11.25">
      <c r="A91" s="23" t="s">
        <v>114</v>
      </c>
      <c r="B91" s="33">
        <v>261304</v>
      </c>
      <c r="C91" s="25">
        <v>0.18925924933383648</v>
      </c>
      <c r="D91" s="25"/>
      <c r="E91" s="33">
        <v>269969</v>
      </c>
      <c r="F91" s="25">
        <v>0.19435317595157603</v>
      </c>
      <c r="G91" s="25">
        <v>0.03316060986437264</v>
      </c>
    </row>
    <row r="92" spans="1:7" ht="11.25">
      <c r="A92" s="23" t="s">
        <v>105</v>
      </c>
      <c r="B92" s="33">
        <v>207334</v>
      </c>
      <c r="C92" s="25">
        <v>0.15016944708608232</v>
      </c>
      <c r="D92" s="25"/>
      <c r="E92" s="33">
        <v>223292</v>
      </c>
      <c r="F92" s="25">
        <v>0.16074997264344912</v>
      </c>
      <c r="G92" s="25">
        <v>0.07696759817492538</v>
      </c>
    </row>
    <row r="93" spans="1:7" ht="11.25">
      <c r="A93" s="23" t="s">
        <v>108</v>
      </c>
      <c r="B93" s="33">
        <v>154145</v>
      </c>
      <c r="C93" s="25">
        <v>0.11164531346081279</v>
      </c>
      <c r="D93" s="25"/>
      <c r="E93" s="33">
        <v>171327</v>
      </c>
      <c r="F93" s="25">
        <v>0.1233398893067562</v>
      </c>
      <c r="G93" s="25">
        <v>0.11146647636965201</v>
      </c>
    </row>
    <row r="94" spans="1:7" ht="11.25">
      <c r="A94" s="23" t="s">
        <v>115</v>
      </c>
      <c r="B94" s="33">
        <v>69816</v>
      </c>
      <c r="C94" s="25">
        <v>0.05056686369703919</v>
      </c>
      <c r="D94" s="25"/>
      <c r="E94" s="33">
        <v>68845</v>
      </c>
      <c r="F94" s="25">
        <v>0.0495621512039762</v>
      </c>
      <c r="G94" s="25">
        <v>-0.01390798670791793</v>
      </c>
    </row>
    <row r="95" spans="1:7" ht="11.25">
      <c r="A95" s="23" t="s">
        <v>119</v>
      </c>
      <c r="B95" s="33">
        <v>10310</v>
      </c>
      <c r="C95" s="25">
        <v>0.007467405246884296</v>
      </c>
      <c r="D95" s="25"/>
      <c r="E95" s="33">
        <v>11723</v>
      </c>
      <c r="F95" s="25">
        <v>0.008439495948350832</v>
      </c>
      <c r="G95" s="25">
        <v>0.137051406401552</v>
      </c>
    </row>
    <row r="96" spans="1:7" ht="11.25">
      <c r="A96" s="22" t="s">
        <v>61</v>
      </c>
      <c r="B96" s="24">
        <v>1335258</v>
      </c>
      <c r="C96" s="25">
        <v>0.9483575692038703</v>
      </c>
      <c r="D96" s="25"/>
      <c r="E96" s="24">
        <v>1343330</v>
      </c>
      <c r="F96" s="25">
        <v>0.9670756710993879</v>
      </c>
      <c r="G96" s="25">
        <v>0.006045273647489857</v>
      </c>
    </row>
    <row r="97" spans="1:7" ht="11.25">
      <c r="A97" s="22" t="s">
        <v>69</v>
      </c>
      <c r="G97" s="20"/>
    </row>
    <row r="98" spans="1:7" ht="11.25">
      <c r="A98" s="23" t="s">
        <v>79</v>
      </c>
      <c r="B98" s="18">
        <v>24352</v>
      </c>
      <c r="E98" s="18">
        <v>24018</v>
      </c>
      <c r="G98" s="25">
        <v>-0.013715505913271975</v>
      </c>
    </row>
    <row r="99" spans="1:7" ht="11.25">
      <c r="A99" s="23" t="s">
        <v>70</v>
      </c>
      <c r="B99" s="18">
        <v>15452</v>
      </c>
      <c r="C99" s="27">
        <v>0.6550510831319682</v>
      </c>
      <c r="E99" s="18">
        <v>13239</v>
      </c>
      <c r="F99" s="27">
        <v>0.6469409695074276</v>
      </c>
      <c r="G99" s="25">
        <v>-0.1432177064457676</v>
      </c>
    </row>
    <row r="100" spans="1:7" ht="11.25">
      <c r="A100" s="23" t="s">
        <v>71</v>
      </c>
      <c r="B100" s="18">
        <v>7278</v>
      </c>
      <c r="C100" s="27">
        <v>0.30853363856034594</v>
      </c>
      <c r="E100" s="18">
        <v>6431</v>
      </c>
      <c r="F100" s="27">
        <v>0.3142591868647381</v>
      </c>
      <c r="G100" s="25">
        <v>-0.1163781258587524</v>
      </c>
    </row>
    <row r="101" spans="1:7" ht="11.25">
      <c r="A101" s="23" t="s">
        <v>72</v>
      </c>
      <c r="B101" s="18">
        <v>619</v>
      </c>
      <c r="C101" s="27">
        <v>0.026241044554665312</v>
      </c>
      <c r="E101" s="18">
        <v>585</v>
      </c>
      <c r="F101" s="27">
        <v>0.028586786551993745</v>
      </c>
      <c r="G101" s="25">
        <v>-0.0549273021001615</v>
      </c>
    </row>
    <row r="102" spans="1:7" ht="12" thickBot="1">
      <c r="A102" s="28" t="s">
        <v>73</v>
      </c>
      <c r="B102" s="29">
        <v>23349</v>
      </c>
      <c r="C102" s="30">
        <v>0.9898257662469795</v>
      </c>
      <c r="D102" s="29"/>
      <c r="E102" s="29">
        <v>20255</v>
      </c>
      <c r="F102" s="30">
        <v>0.9897869429241595</v>
      </c>
      <c r="G102" s="31">
        <v>-0.13251102830956363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4.7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152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117</v>
      </c>
      <c r="C110" s="95"/>
      <c r="D110" s="49"/>
      <c r="E110" s="95" t="s">
        <v>116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41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45409</v>
      </c>
      <c r="C114" s="25">
        <v>0.01631743848305209</v>
      </c>
      <c r="D114" s="25"/>
      <c r="E114" s="24">
        <v>45734</v>
      </c>
      <c r="F114" s="25">
        <v>0.01652193326922146</v>
      </c>
      <c r="G114" s="25">
        <v>0.007157171485828728</v>
      </c>
    </row>
    <row r="115" spans="1:7" ht="11.25">
      <c r="A115" s="23" t="s">
        <v>44</v>
      </c>
      <c r="B115" s="24">
        <v>68520</v>
      </c>
      <c r="C115" s="25">
        <v>0.02462223094229623</v>
      </c>
      <c r="D115" s="25"/>
      <c r="E115" s="24">
        <v>67006</v>
      </c>
      <c r="F115" s="25">
        <v>0.024206687817323068</v>
      </c>
      <c r="G115" s="25">
        <v>-0.0220957384705196</v>
      </c>
    </row>
    <row r="116" spans="1:7" ht="11.25">
      <c r="A116" s="23" t="s">
        <v>45</v>
      </c>
      <c r="B116" s="24">
        <v>113929</v>
      </c>
      <c r="C116" s="25">
        <v>0.040939669425348324</v>
      </c>
      <c r="D116" s="25"/>
      <c r="E116" s="24">
        <v>112740</v>
      </c>
      <c r="F116" s="25">
        <v>0.04072862108654453</v>
      </c>
      <c r="G116" s="25">
        <v>-0.010436324377463113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18287</v>
      </c>
      <c r="C118" s="25">
        <v>0.006571318406914348</v>
      </c>
      <c r="D118" s="25"/>
      <c r="E118" s="24">
        <v>18887</v>
      </c>
      <c r="F118" s="25">
        <v>0.006823145879559752</v>
      </c>
      <c r="G118" s="25">
        <v>0.03281019303330224</v>
      </c>
    </row>
    <row r="119" spans="1:7" ht="11.25">
      <c r="A119" s="23" t="s">
        <v>49</v>
      </c>
      <c r="B119" s="24">
        <v>8866</v>
      </c>
      <c r="C119" s="25">
        <v>0.003185941324203128</v>
      </c>
      <c r="D119" s="25"/>
      <c r="E119" s="24">
        <v>9037</v>
      </c>
      <c r="F119" s="25">
        <v>0.0032647201415567048</v>
      </c>
      <c r="G119" s="25">
        <v>0.019287164448454686</v>
      </c>
    </row>
    <row r="120" spans="1:7" ht="11.25">
      <c r="A120" s="23" t="s">
        <v>48</v>
      </c>
      <c r="B120" s="24">
        <v>2013</v>
      </c>
      <c r="C120" s="25">
        <v>0.000723358886264482</v>
      </c>
      <c r="D120" s="25"/>
      <c r="E120" s="24">
        <v>2043</v>
      </c>
      <c r="F120" s="25">
        <v>0.0007380572368264189</v>
      </c>
      <c r="G120" s="25">
        <v>0.014903129657227954</v>
      </c>
    </row>
    <row r="121" spans="1:7" ht="11.25">
      <c r="A121" s="23" t="s">
        <v>76</v>
      </c>
      <c r="B121" s="24">
        <v>37858</v>
      </c>
      <c r="C121" s="25">
        <v>0.013604034136214983</v>
      </c>
      <c r="D121" s="25"/>
      <c r="E121" s="24">
        <v>37704</v>
      </c>
      <c r="F121" s="25">
        <v>0.013621003454382427</v>
      </c>
      <c r="G121" s="25">
        <v>-0.0040678324264356025</v>
      </c>
    </row>
    <row r="122" spans="1:7" ht="11.25">
      <c r="A122" s="23" t="s">
        <v>50</v>
      </c>
      <c r="B122" s="24">
        <v>46905</v>
      </c>
      <c r="C122" s="25">
        <v>0.01685501667175138</v>
      </c>
      <c r="D122" s="25"/>
      <c r="E122" s="24">
        <v>45069</v>
      </c>
      <c r="F122" s="25">
        <v>0.016281694374219224</v>
      </c>
      <c r="G122" s="25">
        <v>-0.03914294851295175</v>
      </c>
    </row>
    <row r="123" spans="1:7" ht="11.25">
      <c r="A123" s="23" t="s">
        <v>51</v>
      </c>
      <c r="B123" s="24">
        <v>113929</v>
      </c>
      <c r="C123" s="25">
        <v>0.040939669425348324</v>
      </c>
      <c r="D123" s="25"/>
      <c r="E123" s="24">
        <v>112740</v>
      </c>
      <c r="F123" s="25">
        <v>0.04072862108654453</v>
      </c>
      <c r="G123" s="25">
        <v>-0.010436324377463113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30079</v>
      </c>
      <c r="C125" s="25">
        <v>0.021785846985551187</v>
      </c>
      <c r="D125" s="25"/>
      <c r="E125" s="24">
        <v>29893</v>
      </c>
      <c r="F125" s="25">
        <v>0.021520246727292622</v>
      </c>
      <c r="G125" s="25">
        <v>-0.006183716213969848</v>
      </c>
    </row>
    <row r="126" spans="1:7" ht="11.25">
      <c r="A126" s="23" t="s">
        <v>54</v>
      </c>
      <c r="B126" s="24">
        <v>228</v>
      </c>
      <c r="C126" s="25">
        <v>0.00016513757480985638</v>
      </c>
      <c r="D126" s="25"/>
      <c r="E126" s="24">
        <v>260</v>
      </c>
      <c r="F126" s="25">
        <v>0.00018717640079938722</v>
      </c>
      <c r="G126" s="25">
        <v>0.14035087719298245</v>
      </c>
    </row>
    <row r="127" spans="1:7" ht="11.25">
      <c r="A127" s="23" t="s">
        <v>55</v>
      </c>
      <c r="B127" s="24">
        <v>12515</v>
      </c>
      <c r="C127" s="25">
        <v>0.009064459424321722</v>
      </c>
      <c r="D127" s="25"/>
      <c r="E127" s="24">
        <v>12845</v>
      </c>
      <c r="F127" s="25">
        <v>0.009247234108723572</v>
      </c>
      <c r="G127" s="25">
        <v>0.026368357970435463</v>
      </c>
    </row>
    <row r="128" spans="1:7" ht="11.25">
      <c r="A128" s="23" t="s">
        <v>56</v>
      </c>
      <c r="B128" s="24">
        <v>2587</v>
      </c>
      <c r="C128" s="25">
        <v>0.001873732044004818</v>
      </c>
      <c r="D128" s="25"/>
      <c r="E128" s="24">
        <v>2736</v>
      </c>
      <c r="F128" s="25">
        <v>0.0019696716637966284</v>
      </c>
      <c r="G128" s="25">
        <v>0.057595670660997245</v>
      </c>
    </row>
    <row r="129" spans="1:7" ht="11.25">
      <c r="A129" s="23" t="s">
        <v>57</v>
      </c>
      <c r="B129" s="24">
        <v>45409</v>
      </c>
      <c r="C129" s="25">
        <v>0.03288917602868758</v>
      </c>
      <c r="D129" s="25"/>
      <c r="E129" s="24">
        <v>45734</v>
      </c>
      <c r="F129" s="25">
        <v>0.03292432890061221</v>
      </c>
      <c r="G129" s="25">
        <v>0.007157171485828728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32990</v>
      </c>
      <c r="C131" s="25">
        <v>0.023894248214812116</v>
      </c>
      <c r="D131" s="25"/>
      <c r="E131" s="24">
        <v>33052</v>
      </c>
      <c r="F131" s="25">
        <v>0.023794439997005177</v>
      </c>
      <c r="G131" s="25">
        <v>0.0018793573810245157</v>
      </c>
    </row>
    <row r="132" spans="1:7" ht="11.25">
      <c r="A132" s="18" t="s">
        <v>60</v>
      </c>
      <c r="B132" s="24">
        <v>12419</v>
      </c>
      <c r="C132" s="25">
        <v>0.008994927813875467</v>
      </c>
      <c r="D132" s="25"/>
      <c r="E132" s="24">
        <v>12682</v>
      </c>
      <c r="F132" s="25">
        <v>0.009129888903607034</v>
      </c>
      <c r="G132" s="25">
        <v>0.021177228440293128</v>
      </c>
    </row>
    <row r="133" spans="1:7" ht="11.25">
      <c r="A133" s="18" t="s">
        <v>61</v>
      </c>
      <c r="B133" s="24">
        <v>45409</v>
      </c>
      <c r="C133" s="25">
        <v>0.032889176028687586</v>
      </c>
      <c r="D133" s="25"/>
      <c r="E133" s="24">
        <v>45734</v>
      </c>
      <c r="F133" s="25">
        <v>0.03292432890061221</v>
      </c>
      <c r="G133" s="25">
        <v>0.007157171485828728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11460</v>
      </c>
      <c r="C135" s="25">
        <v>0.00830033599702173</v>
      </c>
      <c r="D135" s="25"/>
      <c r="E135" s="24">
        <v>11583</v>
      </c>
      <c r="F135" s="25">
        <v>0.0083387086556127</v>
      </c>
      <c r="G135" s="25">
        <v>0.010732984293193804</v>
      </c>
    </row>
    <row r="136" spans="1:7" ht="11.25">
      <c r="A136" s="18" t="s">
        <v>64</v>
      </c>
      <c r="B136" s="24">
        <v>20997</v>
      </c>
      <c r="C136" s="25">
        <v>0.015207866922291906</v>
      </c>
      <c r="D136" s="25"/>
      <c r="E136" s="24">
        <v>20376</v>
      </c>
      <c r="F136" s="25">
        <v>0.014668870548801206</v>
      </c>
      <c r="G136" s="25">
        <v>-0.029575653664809298</v>
      </c>
    </row>
    <row r="137" spans="1:7" ht="11.25">
      <c r="A137" s="18" t="s">
        <v>65</v>
      </c>
      <c r="B137" s="24">
        <v>12952</v>
      </c>
      <c r="C137" s="25">
        <v>0.009380973109373948</v>
      </c>
      <c r="D137" s="25"/>
      <c r="E137" s="24">
        <v>13775</v>
      </c>
      <c r="F137" s="25">
        <v>0.009916749696198303</v>
      </c>
      <c r="G137" s="25">
        <v>0.06354231006794309</v>
      </c>
    </row>
    <row r="138" spans="1:7" ht="11.25">
      <c r="A138" s="18" t="s">
        <v>61</v>
      </c>
      <c r="B138" s="24">
        <v>45409</v>
      </c>
      <c r="C138" s="25">
        <v>0.032889176028687586</v>
      </c>
      <c r="D138" s="25"/>
      <c r="E138" s="24">
        <v>45734</v>
      </c>
      <c r="F138" s="25">
        <v>0.03292432890061221</v>
      </c>
      <c r="G138" s="25">
        <v>0.007157171485828728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14461</v>
      </c>
      <c r="C140" s="25">
        <v>0.010473923111076023</v>
      </c>
      <c r="D140" s="25"/>
      <c r="E140" s="24">
        <v>14061</v>
      </c>
      <c r="F140" s="25">
        <v>0.010122643737077629</v>
      </c>
      <c r="G140" s="25">
        <v>-0.02766060438420581</v>
      </c>
    </row>
    <row r="141" spans="1:7" ht="11.25">
      <c r="A141" s="23" t="s">
        <v>99</v>
      </c>
      <c r="B141" s="24">
        <v>13590</v>
      </c>
      <c r="C141" s="25">
        <v>0.00984306860379802</v>
      </c>
      <c r="D141" s="25"/>
      <c r="E141" s="24">
        <v>14087</v>
      </c>
      <c r="F141" s="25">
        <v>0.010141361377157567</v>
      </c>
      <c r="G141" s="25">
        <v>0.03657100809418701</v>
      </c>
    </row>
    <row r="142" spans="1:7" ht="11.25">
      <c r="A142" s="23" t="s">
        <v>87</v>
      </c>
      <c r="B142" s="24">
        <v>12308</v>
      </c>
      <c r="C142" s="25">
        <v>0.008914531889296985</v>
      </c>
      <c r="D142" s="25"/>
      <c r="E142" s="24">
        <v>12499</v>
      </c>
      <c r="F142" s="25">
        <v>0.00899814551381362</v>
      </c>
      <c r="G142" s="25">
        <v>0.015518362040948919</v>
      </c>
    </row>
    <row r="143" spans="1:7" ht="11.25">
      <c r="A143" s="23" t="s">
        <v>88</v>
      </c>
      <c r="B143" s="24">
        <v>1634</v>
      </c>
      <c r="C143" s="25">
        <v>0.0011834859528039709</v>
      </c>
      <c r="D143" s="25"/>
      <c r="E143" s="24">
        <v>1565</v>
      </c>
      <c r="F143" s="25">
        <v>0.0011266579509655423</v>
      </c>
      <c r="G143" s="25">
        <v>-0.04222766217870255</v>
      </c>
    </row>
    <row r="144" spans="1:7" ht="11.25">
      <c r="A144" s="23" t="s">
        <v>89</v>
      </c>
      <c r="B144" s="24">
        <v>2080</v>
      </c>
      <c r="C144" s="25">
        <v>0.001506518226335532</v>
      </c>
      <c r="D144" s="25"/>
      <c r="E144" s="24">
        <v>2143</v>
      </c>
      <c r="F144" s="25">
        <v>0.001542765488127257</v>
      </c>
      <c r="G144" s="25">
        <v>0.030288461538461542</v>
      </c>
    </row>
    <row r="145" spans="1:7" ht="11.25">
      <c r="A145" s="23" t="s">
        <v>90</v>
      </c>
      <c r="B145" s="24">
        <v>1336</v>
      </c>
      <c r="C145" s="25">
        <v>0.0009676482453770533</v>
      </c>
      <c r="D145" s="25"/>
      <c r="E145" s="24">
        <v>1379</v>
      </c>
      <c r="F145" s="25">
        <v>0.0009927548334705961</v>
      </c>
      <c r="G145" s="25">
        <v>0.03218562874251507</v>
      </c>
    </row>
    <row r="146" spans="1:7" ht="11.25">
      <c r="A146" s="22" t="s">
        <v>61</v>
      </c>
      <c r="B146" s="24">
        <v>45409</v>
      </c>
      <c r="C146" s="25">
        <v>0.0009676482453770533</v>
      </c>
      <c r="D146" s="25"/>
      <c r="E146" s="24">
        <v>45734</v>
      </c>
      <c r="F146" s="25">
        <v>0.0009927548334705961</v>
      </c>
      <c r="G146" s="25">
        <v>0.007157171485828728</v>
      </c>
    </row>
    <row r="147" spans="1:7" ht="11.25">
      <c r="A147" s="22" t="s">
        <v>69</v>
      </c>
      <c r="G147" s="20"/>
    </row>
    <row r="148" spans="1:7" ht="11.25">
      <c r="A148" s="23" t="s">
        <v>79</v>
      </c>
      <c r="B148" s="18">
        <v>227</v>
      </c>
      <c r="E148" s="18">
        <v>216</v>
      </c>
      <c r="G148" s="25">
        <v>-0.048458149779735726</v>
      </c>
    </row>
    <row r="149" spans="1:7" ht="11.25">
      <c r="A149" s="23" t="s">
        <v>70</v>
      </c>
      <c r="B149" s="18">
        <v>146</v>
      </c>
      <c r="C149" s="27">
        <v>0.006189325533087456</v>
      </c>
      <c r="E149" s="18">
        <v>107</v>
      </c>
      <c r="F149" s="27">
        <v>0.00522869429241595</v>
      </c>
      <c r="G149" s="25">
        <v>-0.26712328767123283</v>
      </c>
    </row>
    <row r="150" spans="1:7" ht="11.25">
      <c r="A150" s="23" t="s">
        <v>71</v>
      </c>
      <c r="B150" s="18">
        <v>94</v>
      </c>
      <c r="C150" s="27">
        <v>0.003984908219933019</v>
      </c>
      <c r="E150" s="18">
        <v>102</v>
      </c>
      <c r="F150" s="27">
        <v>0.00498436278342455</v>
      </c>
      <c r="G150" s="25">
        <v>0.0851063829787233</v>
      </c>
    </row>
    <row r="151" spans="1:7" ht="11.25">
      <c r="A151" s="23" t="s">
        <v>72</v>
      </c>
      <c r="B151" s="18">
        <v>0</v>
      </c>
      <c r="C151" s="27">
        <v>0</v>
      </c>
      <c r="E151" s="18">
        <v>0</v>
      </c>
      <c r="F151" s="27">
        <v>0</v>
      </c>
      <c r="G151" s="25">
        <v>0</v>
      </c>
    </row>
    <row r="152" spans="1:7" ht="12" thickBot="1">
      <c r="A152" s="28" t="s">
        <v>73</v>
      </c>
      <c r="B152" s="29">
        <v>240</v>
      </c>
      <c r="C152" s="30">
        <v>0.010174233753020475</v>
      </c>
      <c r="D152" s="29"/>
      <c r="E152" s="29">
        <v>209</v>
      </c>
      <c r="F152" s="30">
        <v>0.0102130570758405</v>
      </c>
      <c r="G152" s="31">
        <v>-0.12916666666666665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54:G54"/>
    <mergeCell ref="A56:G56"/>
    <mergeCell ref="A57:G57"/>
    <mergeCell ref="A2:G2"/>
    <mergeCell ref="A3:G3"/>
    <mergeCell ref="A4:G4"/>
    <mergeCell ref="B6:C6"/>
    <mergeCell ref="E6:F6"/>
    <mergeCell ref="A53:G53"/>
    <mergeCell ref="B59:C59"/>
    <mergeCell ref="E59:F59"/>
    <mergeCell ref="A105:G105"/>
    <mergeCell ref="A107:G107"/>
    <mergeCell ref="A108:G108"/>
    <mergeCell ref="B110:C110"/>
    <mergeCell ref="E110:F110"/>
    <mergeCell ref="A104:G104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2" sqref="A2:G2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91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154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7" t="s">
        <v>150</v>
      </c>
      <c r="C6" s="95"/>
      <c r="D6" s="49"/>
      <c r="E6" s="97" t="s">
        <v>155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92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1387383</v>
      </c>
      <c r="C10" s="25">
        <v>0.5013951706603976</v>
      </c>
      <c r="D10" s="25"/>
      <c r="E10" s="24">
        <v>1389064</v>
      </c>
      <c r="F10" s="25">
        <v>0.501815339018626</v>
      </c>
      <c r="G10" s="25">
        <v>0.0012116337017247236</v>
      </c>
      <c r="H10" s="26"/>
      <c r="I10" s="26"/>
    </row>
    <row r="11" spans="1:9" ht="11.25">
      <c r="A11" s="23" t="s">
        <v>44</v>
      </c>
      <c r="B11" s="24">
        <v>1379662</v>
      </c>
      <c r="C11" s="25">
        <v>0.4986048293396024</v>
      </c>
      <c r="D11" s="25"/>
      <c r="E11" s="24">
        <v>1379014</v>
      </c>
      <c r="F11" s="25">
        <v>0.4981846609813741</v>
      </c>
      <c r="G11" s="25">
        <v>-0.00046968025501903377</v>
      </c>
      <c r="H11" s="26"/>
      <c r="I11" s="26"/>
    </row>
    <row r="12" spans="1:9" ht="11.25">
      <c r="A12" s="23" t="s">
        <v>45</v>
      </c>
      <c r="B12" s="24">
        <v>2767045</v>
      </c>
      <c r="C12" s="25">
        <v>1</v>
      </c>
      <c r="D12" s="25"/>
      <c r="E12" s="24">
        <v>2768078</v>
      </c>
      <c r="F12" s="25">
        <v>1</v>
      </c>
      <c r="G12" s="25">
        <v>0.0003733224432562743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1581468</v>
      </c>
      <c r="C14" s="25">
        <v>0.5715367838253443</v>
      </c>
      <c r="D14" s="25"/>
      <c r="E14" s="24">
        <v>1581679</v>
      </c>
      <c r="F14" s="25">
        <v>0.5713997221176571</v>
      </c>
      <c r="G14" s="25">
        <v>0.00013342034110075396</v>
      </c>
      <c r="H14" s="26"/>
      <c r="I14" s="26"/>
    </row>
    <row r="15" spans="1:9" ht="11.25">
      <c r="A15" s="23" t="s">
        <v>49</v>
      </c>
      <c r="B15" s="24">
        <v>201795</v>
      </c>
      <c r="C15" s="25">
        <v>0.07292797912574606</v>
      </c>
      <c r="D15" s="25"/>
      <c r="E15" s="24">
        <v>202171</v>
      </c>
      <c r="F15" s="25">
        <v>0.07303659795713849</v>
      </c>
      <c r="G15" s="25">
        <v>0.001863277088133941</v>
      </c>
      <c r="H15" s="26"/>
      <c r="I15" s="26"/>
    </row>
    <row r="16" spans="1:9" ht="11.25">
      <c r="A16" s="23" t="s">
        <v>48</v>
      </c>
      <c r="B16" s="24">
        <v>193110</v>
      </c>
      <c r="C16" s="25">
        <v>0.06978925171076003</v>
      </c>
      <c r="D16" s="25"/>
      <c r="E16" s="24">
        <v>193386</v>
      </c>
      <c r="F16" s="25">
        <v>0.06986291571263527</v>
      </c>
      <c r="G16" s="25">
        <v>0.001429237222308588</v>
      </c>
      <c r="H16" s="26"/>
      <c r="I16" s="26"/>
    </row>
    <row r="17" spans="1:9" ht="11.25">
      <c r="A17" s="23" t="s">
        <v>76</v>
      </c>
      <c r="B17" s="24">
        <v>169539</v>
      </c>
      <c r="C17" s="25">
        <v>0.06127077803216066</v>
      </c>
      <c r="D17" s="25"/>
      <c r="E17" s="24">
        <v>169290</v>
      </c>
      <c r="F17" s="25">
        <v>0.0611579586991407</v>
      </c>
      <c r="G17" s="25">
        <v>-0.0014686886203174598</v>
      </c>
      <c r="H17" s="26"/>
      <c r="I17" s="26"/>
    </row>
    <row r="18" spans="1:9" ht="11.25">
      <c r="A18" s="23" t="s">
        <v>50</v>
      </c>
      <c r="B18" s="24">
        <v>621133</v>
      </c>
      <c r="C18" s="25">
        <v>0.22447520730598888</v>
      </c>
      <c r="D18" s="25"/>
      <c r="E18" s="24">
        <v>621552</v>
      </c>
      <c r="F18" s="25">
        <v>0.22454280551342845</v>
      </c>
      <c r="G18" s="25">
        <v>0.0006745737225359871</v>
      </c>
      <c r="H18" s="26"/>
      <c r="I18" s="26"/>
    </row>
    <row r="19" spans="1:7" ht="11.25">
      <c r="A19" s="23" t="s">
        <v>51</v>
      </c>
      <c r="B19" s="24">
        <v>2767045</v>
      </c>
      <c r="C19" s="25">
        <v>1</v>
      </c>
      <c r="D19" s="25"/>
      <c r="E19" s="24">
        <v>2768078</v>
      </c>
      <c r="F19" s="25">
        <v>1</v>
      </c>
      <c r="G19" s="25">
        <v>0.0003733224432562743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1173469</v>
      </c>
      <c r="C21" s="25">
        <v>0.8458147461803986</v>
      </c>
      <c r="D21" s="25"/>
      <c r="E21" s="24">
        <v>1173948</v>
      </c>
      <c r="F21" s="25">
        <v>0.8451360052524578</v>
      </c>
      <c r="G21" s="25">
        <v>0.0004081914392284336</v>
      </c>
      <c r="H21" s="26"/>
      <c r="I21" s="26"/>
    </row>
    <row r="22" spans="1:9" ht="11.25">
      <c r="A22" s="23" t="s">
        <v>54</v>
      </c>
      <c r="B22" s="24">
        <v>47653</v>
      </c>
      <c r="C22" s="25">
        <v>0.03434740082587144</v>
      </c>
      <c r="D22" s="25"/>
      <c r="E22" s="24">
        <v>47739</v>
      </c>
      <c r="F22" s="25">
        <v>0.034367746914469026</v>
      </c>
      <c r="G22" s="25">
        <v>0.0018047132394602983</v>
      </c>
      <c r="H22" s="26"/>
      <c r="I22" s="26"/>
    </row>
    <row r="23" spans="1:9" ht="11.25">
      <c r="A23" s="23" t="s">
        <v>55</v>
      </c>
      <c r="B23" s="24">
        <v>92730</v>
      </c>
      <c r="C23" s="25">
        <v>0.06683806850739846</v>
      </c>
      <c r="D23" s="25"/>
      <c r="E23" s="24">
        <v>92973</v>
      </c>
      <c r="F23" s="25">
        <v>0.06693212119815933</v>
      </c>
      <c r="G23" s="25">
        <v>0.0026205111614363563</v>
      </c>
      <c r="H23" s="26"/>
      <c r="I23" s="26"/>
    </row>
    <row r="24" spans="1:9" ht="11.25">
      <c r="A24" s="23" t="s">
        <v>56</v>
      </c>
      <c r="B24" s="24">
        <v>73531</v>
      </c>
      <c r="C24" s="25">
        <v>0.05299978448633146</v>
      </c>
      <c r="D24" s="25"/>
      <c r="E24" s="24">
        <v>74404</v>
      </c>
      <c r="F24" s="25">
        <v>0.05356412663491387</v>
      </c>
      <c r="G24" s="25">
        <v>0.011872543553059334</v>
      </c>
      <c r="H24" s="24"/>
      <c r="I24" s="26"/>
    </row>
    <row r="25" spans="1:9" ht="11.25">
      <c r="A25" s="23" t="s">
        <v>57</v>
      </c>
      <c r="B25" s="24">
        <v>1387383</v>
      </c>
      <c r="C25" s="25">
        <v>1</v>
      </c>
      <c r="D25" s="25"/>
      <c r="E25" s="24">
        <v>1389064</v>
      </c>
      <c r="F25" s="25">
        <v>1</v>
      </c>
      <c r="G25" s="25">
        <v>0.0012116337017247236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898450</v>
      </c>
      <c r="C27" s="25">
        <v>0.6475861387951273</v>
      </c>
      <c r="D27" s="25"/>
      <c r="E27" s="24">
        <v>898600</v>
      </c>
      <c r="F27" s="25">
        <v>0.6469104375320359</v>
      </c>
      <c r="G27" s="25">
        <v>0.0001669541988980061</v>
      </c>
      <c r="H27" s="26"/>
      <c r="I27" s="26"/>
    </row>
    <row r="28" spans="1:9" ht="11.25">
      <c r="A28" s="18" t="s">
        <v>60</v>
      </c>
      <c r="B28" s="24">
        <v>488933</v>
      </c>
      <c r="C28" s="25">
        <v>0.3524138612048728</v>
      </c>
      <c r="D28" s="25"/>
      <c r="E28" s="24">
        <v>490464</v>
      </c>
      <c r="F28" s="25">
        <v>0.353089562467964</v>
      </c>
      <c r="G28" s="25">
        <v>0.00313130837967579</v>
      </c>
      <c r="H28" s="26"/>
      <c r="I28" s="26"/>
    </row>
    <row r="29" spans="1:9" ht="11.25">
      <c r="A29" s="18" t="s">
        <v>61</v>
      </c>
      <c r="B29" s="24">
        <v>1387383</v>
      </c>
      <c r="C29" s="25">
        <v>1</v>
      </c>
      <c r="D29" s="25"/>
      <c r="E29" s="24">
        <v>1389064</v>
      </c>
      <c r="F29" s="25">
        <v>1</v>
      </c>
      <c r="G29" s="25">
        <v>0.0012116337017247236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690908</v>
      </c>
      <c r="C31" s="25">
        <v>0.4979937046943778</v>
      </c>
      <c r="D31" s="25"/>
      <c r="E31" s="24">
        <v>690520</v>
      </c>
      <c r="F31" s="25">
        <v>0.4971117241538187</v>
      </c>
      <c r="G31" s="25">
        <v>-0.0005615798340734557</v>
      </c>
      <c r="H31" s="26"/>
      <c r="I31" s="26"/>
    </row>
    <row r="32" spans="1:9" ht="11.25">
      <c r="A32" s="18" t="s">
        <v>64</v>
      </c>
      <c r="B32" s="24">
        <v>549994</v>
      </c>
      <c r="C32" s="25">
        <v>0.39642550038453694</v>
      </c>
      <c r="D32" s="25"/>
      <c r="E32" s="24">
        <v>551147</v>
      </c>
      <c r="F32" s="25">
        <v>0.3967758145053072</v>
      </c>
      <c r="G32" s="25">
        <v>0.0020963865060346087</v>
      </c>
      <c r="H32" s="26"/>
      <c r="I32" s="26"/>
    </row>
    <row r="33" spans="1:9" ht="11.25">
      <c r="A33" s="18" t="s">
        <v>65</v>
      </c>
      <c r="B33" s="24">
        <v>146481</v>
      </c>
      <c r="C33" s="25">
        <v>0.10558079492108524</v>
      </c>
      <c r="D33" s="25"/>
      <c r="E33" s="24">
        <v>147397</v>
      </c>
      <c r="F33" s="25">
        <v>0.10611246134087414</v>
      </c>
      <c r="G33" s="25">
        <v>0.006253370744328635</v>
      </c>
      <c r="H33" s="26"/>
      <c r="I33" s="26"/>
    </row>
    <row r="34" spans="1:9" ht="11.25">
      <c r="A34" s="18" t="s">
        <v>61</v>
      </c>
      <c r="B34" s="24">
        <v>1387383</v>
      </c>
      <c r="C34" s="25">
        <v>1</v>
      </c>
      <c r="D34" s="25"/>
      <c r="E34" s="24">
        <v>1389064</v>
      </c>
      <c r="F34" s="25">
        <v>1</v>
      </c>
      <c r="G34" s="25">
        <v>0.0012116337017247236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303987</v>
      </c>
      <c r="C36" s="25">
        <v>0.21910820588114457</v>
      </c>
      <c r="D36" s="25"/>
      <c r="E36" s="24">
        <v>302187</v>
      </c>
      <c r="F36" s="25">
        <v>0.21754721164755547</v>
      </c>
      <c r="G36" s="25">
        <v>-0.005921305845315805</v>
      </c>
      <c r="H36" s="26"/>
      <c r="I36" s="26"/>
    </row>
    <row r="37" spans="1:9" ht="11.25">
      <c r="A37" s="23" t="s">
        <v>103</v>
      </c>
      <c r="B37" s="24">
        <v>295307</v>
      </c>
      <c r="C37" s="25">
        <v>0.21285182245998402</v>
      </c>
      <c r="D37" s="25"/>
      <c r="E37" s="24">
        <v>295987</v>
      </c>
      <c r="F37" s="25">
        <v>0.21308377439772394</v>
      </c>
      <c r="G37" s="25">
        <v>0.002302688388693852</v>
      </c>
      <c r="H37" s="26"/>
      <c r="I37" s="26"/>
    </row>
    <row r="38" spans="1:9" ht="11.25">
      <c r="A38" s="23" t="s">
        <v>114</v>
      </c>
      <c r="B38" s="24">
        <v>270229</v>
      </c>
      <c r="C38" s="25">
        <v>0.19477606399963096</v>
      </c>
      <c r="D38" s="25"/>
      <c r="E38" s="24">
        <v>269969</v>
      </c>
      <c r="F38" s="25">
        <v>0.19435317595157603</v>
      </c>
      <c r="G38" s="25">
        <v>-0.00096214691983465</v>
      </c>
      <c r="H38" s="26"/>
      <c r="I38" s="26"/>
    </row>
    <row r="39" spans="1:9" ht="11.25">
      <c r="A39" s="23" t="s">
        <v>105</v>
      </c>
      <c r="B39" s="24">
        <v>221342</v>
      </c>
      <c r="C39" s="25">
        <v>0.15953921880259453</v>
      </c>
      <c r="D39" s="25"/>
      <c r="E39" s="24">
        <v>223292</v>
      </c>
      <c r="F39" s="25">
        <v>0.16074997264344912</v>
      </c>
      <c r="G39" s="25">
        <v>0.008809895998048267</v>
      </c>
      <c r="H39" s="26"/>
      <c r="I39" s="26"/>
    </row>
    <row r="40" spans="1:9" ht="11.25">
      <c r="A40" s="23" t="s">
        <v>108</v>
      </c>
      <c r="B40" s="24">
        <v>170138</v>
      </c>
      <c r="C40" s="25">
        <v>0.12263232286974829</v>
      </c>
      <c r="D40" s="25"/>
      <c r="E40" s="24">
        <v>171327</v>
      </c>
      <c r="F40" s="25">
        <v>0.1233398893067562</v>
      </c>
      <c r="G40" s="25">
        <v>0.006988444674323135</v>
      </c>
      <c r="H40" s="26"/>
      <c r="I40" s="26"/>
    </row>
    <row r="41" spans="1:9" ht="11.25">
      <c r="A41" s="23" t="s">
        <v>115</v>
      </c>
      <c r="B41" s="24">
        <v>69045</v>
      </c>
      <c r="C41" s="25">
        <v>0.04976635867673166</v>
      </c>
      <c r="D41" s="25"/>
      <c r="E41" s="24">
        <v>68845</v>
      </c>
      <c r="F41" s="25">
        <v>0.0495621512039762</v>
      </c>
      <c r="G41" s="25">
        <v>-0.0028966615975088983</v>
      </c>
      <c r="H41" s="23"/>
      <c r="I41" s="26"/>
    </row>
    <row r="42" spans="1:9" ht="11.25">
      <c r="A42" s="23" t="s">
        <v>153</v>
      </c>
      <c r="B42" s="24">
        <v>14056</v>
      </c>
      <c r="C42" s="25">
        <v>0.010131304765879357</v>
      </c>
      <c r="D42" s="25"/>
      <c r="E42" s="24">
        <v>14087</v>
      </c>
      <c r="F42" s="25">
        <v>0.010141361377157567</v>
      </c>
      <c r="G42" s="25">
        <v>0.0022054638588502318</v>
      </c>
      <c r="H42" s="26"/>
      <c r="I42" s="26"/>
    </row>
    <row r="43" spans="1:9" ht="11.25">
      <c r="A43" s="23" t="s">
        <v>67</v>
      </c>
      <c r="B43" s="24">
        <v>1344104</v>
      </c>
      <c r="C43" s="25">
        <v>0.9688052974557133</v>
      </c>
      <c r="D43" s="25"/>
      <c r="E43" s="24">
        <v>1345694</v>
      </c>
      <c r="F43" s="25">
        <v>0.9687775365281946</v>
      </c>
      <c r="G43" s="25">
        <v>0.0011829441769386495</v>
      </c>
      <c r="H43" s="26"/>
      <c r="I43" s="26"/>
    </row>
    <row r="44" spans="1:9" ht="11.25">
      <c r="A44" s="23" t="s">
        <v>68</v>
      </c>
      <c r="B44" s="24">
        <v>43279</v>
      </c>
      <c r="C44" s="25">
        <v>0.031194702544286617</v>
      </c>
      <c r="D44" s="25"/>
      <c r="E44" s="24">
        <v>43370</v>
      </c>
      <c r="F44" s="25">
        <v>0.031222463471805476</v>
      </c>
      <c r="G44" s="25">
        <v>0.0021026363825411565</v>
      </c>
      <c r="H44" s="26"/>
      <c r="I44" s="26"/>
    </row>
    <row r="45" spans="1:9" ht="11.25">
      <c r="A45" s="22" t="s">
        <v>61</v>
      </c>
      <c r="B45" s="24">
        <v>1387383</v>
      </c>
      <c r="C45" s="25">
        <v>0.9999999999999999</v>
      </c>
      <c r="D45" s="25"/>
      <c r="E45" s="24">
        <v>1389064</v>
      </c>
      <c r="F45" s="25">
        <v>1.0000000000000002</v>
      </c>
      <c r="G45" s="25">
        <v>0.0012116337017247236</v>
      </c>
      <c r="H45" s="26"/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21908</v>
      </c>
      <c r="E47" s="18">
        <v>24234</v>
      </c>
      <c r="G47" s="25">
        <v>0.10617126163958379</v>
      </c>
    </row>
    <row r="48" spans="1:7" ht="11.25">
      <c r="A48" s="23" t="s">
        <v>70</v>
      </c>
      <c r="B48" s="18">
        <v>12779</v>
      </c>
      <c r="C48" s="27">
        <v>0.6244319569997557</v>
      </c>
      <c r="E48" s="18">
        <v>13346</v>
      </c>
      <c r="F48" s="27">
        <v>0.6521696637998436</v>
      </c>
      <c r="G48" s="25">
        <v>0.04436966898818384</v>
      </c>
    </row>
    <row r="49" spans="1:7" ht="11.25">
      <c r="A49" s="23" t="s">
        <v>71</v>
      </c>
      <c r="B49" s="18">
        <v>7116</v>
      </c>
      <c r="C49" s="27">
        <v>0.34771561202052287</v>
      </c>
      <c r="E49" s="18">
        <v>6533</v>
      </c>
      <c r="F49" s="27">
        <v>0.31924354964816265</v>
      </c>
      <c r="G49" s="25">
        <v>-0.08192804946599208</v>
      </c>
    </row>
    <row r="50" spans="1:7" ht="11.25">
      <c r="A50" s="23" t="s">
        <v>72</v>
      </c>
      <c r="B50" s="18">
        <v>570</v>
      </c>
      <c r="C50" s="27">
        <v>0.027852430979721475</v>
      </c>
      <c r="E50" s="18">
        <v>585</v>
      </c>
      <c r="F50" s="27">
        <v>0.028586786551993745</v>
      </c>
      <c r="G50" s="25">
        <v>0.026315789473684292</v>
      </c>
    </row>
    <row r="51" spans="1:7" ht="12" thickBot="1">
      <c r="A51" s="28" t="s">
        <v>73</v>
      </c>
      <c r="B51" s="29">
        <v>20465</v>
      </c>
      <c r="C51" s="30">
        <v>1</v>
      </c>
      <c r="D51" s="29"/>
      <c r="E51" s="29">
        <v>20464</v>
      </c>
      <c r="F51" s="30">
        <v>1</v>
      </c>
      <c r="G51" s="31">
        <v>-4.88639139994973E-05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 t="s">
        <v>75</v>
      </c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154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150</v>
      </c>
      <c r="C59" s="95"/>
      <c r="D59" s="49"/>
      <c r="E59" s="95" t="s">
        <v>155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92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1341707</v>
      </c>
      <c r="C63" s="25">
        <v>0.4848880303717504</v>
      </c>
      <c r="D63" s="25"/>
      <c r="E63" s="24">
        <v>1343330</v>
      </c>
      <c r="F63" s="25">
        <v>0.48529340574940444</v>
      </c>
      <c r="G63" s="25">
        <v>0.001209653076267747</v>
      </c>
    </row>
    <row r="64" spans="1:7" ht="11.25">
      <c r="A64" s="23" t="s">
        <v>44</v>
      </c>
      <c r="B64" s="24">
        <v>1312030</v>
      </c>
      <c r="C64" s="25">
        <v>0.47416287049903416</v>
      </c>
      <c r="D64" s="25"/>
      <c r="E64" s="24">
        <v>1312008</v>
      </c>
      <c r="F64" s="25">
        <v>0.473977973164051</v>
      </c>
      <c r="G64" s="25">
        <v>-1.676790927040983E-05</v>
      </c>
    </row>
    <row r="65" spans="1:7" ht="11.25">
      <c r="A65" s="23" t="s">
        <v>45</v>
      </c>
      <c r="B65" s="24">
        <v>2653737</v>
      </c>
      <c r="C65" s="25">
        <v>0.9590509008707846</v>
      </c>
      <c r="D65" s="25"/>
      <c r="E65" s="24">
        <v>2655338</v>
      </c>
      <c r="F65" s="25">
        <v>0.9592713789134555</v>
      </c>
      <c r="G65" s="25">
        <v>0.0006033001763174894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1562679</v>
      </c>
      <c r="C67" s="25">
        <v>0.5647465075558945</v>
      </c>
      <c r="D67" s="25"/>
      <c r="E67" s="24">
        <v>1562792</v>
      </c>
      <c r="F67" s="25">
        <v>0.5645765762380973</v>
      </c>
      <c r="G67" s="25">
        <v>7.231171596977504E-05</v>
      </c>
    </row>
    <row r="68" spans="1:7" ht="11.25">
      <c r="A68" s="23" t="s">
        <v>48</v>
      </c>
      <c r="B68" s="24">
        <v>191072</v>
      </c>
      <c r="C68" s="25">
        <v>0.06905272592241904</v>
      </c>
      <c r="D68" s="25"/>
      <c r="E68" s="24">
        <v>191343</v>
      </c>
      <c r="F68" s="25">
        <v>0.06912485847580885</v>
      </c>
      <c r="G68" s="25">
        <v>0.0014183135153240656</v>
      </c>
    </row>
    <row r="69" spans="1:7" ht="11.25">
      <c r="A69" s="23" t="s">
        <v>49</v>
      </c>
      <c r="B69" s="24">
        <v>192784</v>
      </c>
      <c r="C69" s="25">
        <v>0.06967143649633453</v>
      </c>
      <c r="D69" s="25"/>
      <c r="E69" s="24">
        <v>193134</v>
      </c>
      <c r="F69" s="25">
        <v>0.06977187781558179</v>
      </c>
      <c r="G69" s="25">
        <v>0.001815503361274784</v>
      </c>
    </row>
    <row r="70" spans="1:7" ht="11.25">
      <c r="A70" s="23" t="s">
        <v>76</v>
      </c>
      <c r="B70" s="24">
        <v>131184</v>
      </c>
      <c r="C70" s="25">
        <v>0.047409420519001315</v>
      </c>
      <c r="D70" s="25"/>
      <c r="E70" s="24">
        <v>131586</v>
      </c>
      <c r="F70" s="25">
        <v>0.047536955244758275</v>
      </c>
      <c r="G70" s="25">
        <v>0.0030643980973288354</v>
      </c>
    </row>
    <row r="71" spans="1:7" ht="11.25">
      <c r="A71" s="23" t="s">
        <v>50</v>
      </c>
      <c r="B71" s="24">
        <v>576018</v>
      </c>
      <c r="C71" s="25">
        <v>0.20817081037713517</v>
      </c>
      <c r="D71" s="25"/>
      <c r="E71" s="24">
        <v>576483</v>
      </c>
      <c r="F71" s="25">
        <v>0.20826111113920923</v>
      </c>
      <c r="G71" s="25">
        <v>0.0008072664395903928</v>
      </c>
    </row>
    <row r="72" spans="1:7" ht="11.25">
      <c r="A72" s="23" t="s">
        <v>51</v>
      </c>
      <c r="B72" s="24">
        <v>2653737</v>
      </c>
      <c r="C72" s="25">
        <v>0.9590509008707846</v>
      </c>
      <c r="D72" s="25"/>
      <c r="E72" s="24">
        <v>2655338</v>
      </c>
      <c r="F72" s="25">
        <v>0.9592713789134555</v>
      </c>
      <c r="G72" s="25">
        <v>0.0006033001763174894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1143620</v>
      </c>
      <c r="C74" s="25">
        <v>0.8243001391829077</v>
      </c>
      <c r="D74" s="25"/>
      <c r="E74" s="24">
        <v>1144055</v>
      </c>
      <c r="F74" s="25">
        <v>0.8236157585251651</v>
      </c>
      <c r="G74" s="25">
        <v>0.0003803711022891676</v>
      </c>
    </row>
    <row r="75" spans="1:7" ht="11.25">
      <c r="A75" s="23" t="s">
        <v>54</v>
      </c>
      <c r="B75" s="24">
        <v>47392</v>
      </c>
      <c r="C75" s="25">
        <v>0.03415927685433655</v>
      </c>
      <c r="D75" s="25"/>
      <c r="E75" s="24">
        <v>47479</v>
      </c>
      <c r="F75" s="25">
        <v>0.034180570513669635</v>
      </c>
      <c r="G75" s="25">
        <v>0.0018357528696826275</v>
      </c>
    </row>
    <row r="76" spans="1:7" ht="11.25">
      <c r="A76" s="23" t="s">
        <v>55</v>
      </c>
      <c r="B76" s="24">
        <v>79917</v>
      </c>
      <c r="C76" s="25">
        <v>0.0576026951461853</v>
      </c>
      <c r="D76" s="25"/>
      <c r="E76" s="24">
        <v>80128</v>
      </c>
      <c r="F76" s="25">
        <v>0.05768488708943576</v>
      </c>
      <c r="G76" s="25">
        <v>0.0026402392482201</v>
      </c>
    </row>
    <row r="77" spans="1:7" ht="11.25">
      <c r="A77" s="23" t="s">
        <v>56</v>
      </c>
      <c r="B77" s="24">
        <v>70778</v>
      </c>
      <c r="C77" s="25">
        <v>0.05101547301646337</v>
      </c>
      <c r="D77" s="25"/>
      <c r="E77" s="24">
        <v>71668</v>
      </c>
      <c r="F77" s="25">
        <v>0.05159445497111724</v>
      </c>
      <c r="G77" s="25">
        <v>0.01257452880838672</v>
      </c>
    </row>
    <row r="78" spans="1:7" ht="11.25">
      <c r="A78" s="23" t="s">
        <v>57</v>
      </c>
      <c r="B78" s="24">
        <v>1341707</v>
      </c>
      <c r="C78" s="25">
        <v>0.9670775841998929</v>
      </c>
      <c r="D78" s="25"/>
      <c r="E78" s="24">
        <v>1343330</v>
      </c>
      <c r="F78" s="25">
        <v>0.9670756710993877</v>
      </c>
      <c r="G78" s="25">
        <v>0.001209653076267747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865434</v>
      </c>
      <c r="C80" s="25">
        <v>0.6237888167867128</v>
      </c>
      <c r="D80" s="25"/>
      <c r="E80" s="24">
        <v>865548</v>
      </c>
      <c r="F80" s="25">
        <v>0.6231159975350308</v>
      </c>
      <c r="G80" s="25">
        <v>0.00013172581618015045</v>
      </c>
    </row>
    <row r="81" spans="1:7" ht="11.25">
      <c r="A81" s="18" t="s">
        <v>60</v>
      </c>
      <c r="B81" s="24">
        <v>476273</v>
      </c>
      <c r="C81" s="25">
        <v>0.34328876741318004</v>
      </c>
      <c r="D81" s="25"/>
      <c r="E81" s="24">
        <v>477782</v>
      </c>
      <c r="F81" s="25">
        <v>0.343959673564357</v>
      </c>
      <c r="G81" s="25">
        <v>0.003168350924784624</v>
      </c>
    </row>
    <row r="82" spans="1:7" ht="11.25">
      <c r="A82" s="18" t="s">
        <v>61</v>
      </c>
      <c r="B82" s="24">
        <v>1341707</v>
      </c>
      <c r="C82" s="25">
        <v>0.9670775841998929</v>
      </c>
      <c r="D82" s="25"/>
      <c r="E82" s="24">
        <v>1343330</v>
      </c>
      <c r="F82" s="25">
        <v>0.9670756710993877</v>
      </c>
      <c r="G82" s="25">
        <v>0.001209653076267747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679374</v>
      </c>
      <c r="C84" s="25">
        <v>0.48968021087183566</v>
      </c>
      <c r="D84" s="25"/>
      <c r="E84" s="24">
        <v>678937</v>
      </c>
      <c r="F84" s="25">
        <v>0.488773015498206</v>
      </c>
      <c r="G84" s="25">
        <v>-0.0006432392172794898</v>
      </c>
    </row>
    <row r="85" spans="1:7" ht="11.25">
      <c r="A85" s="18" t="s">
        <v>64</v>
      </c>
      <c r="B85" s="24">
        <v>529547</v>
      </c>
      <c r="C85" s="25">
        <v>0.3816876810513031</v>
      </c>
      <c r="D85" s="25"/>
      <c r="E85" s="24">
        <v>530771</v>
      </c>
      <c r="F85" s="25">
        <v>0.38210694395650596</v>
      </c>
      <c r="G85" s="25">
        <v>0.002311409563268141</v>
      </c>
    </row>
    <row r="86" spans="1:7" ht="11.25">
      <c r="A86" s="18" t="s">
        <v>65</v>
      </c>
      <c r="B86" s="24">
        <v>132786</v>
      </c>
      <c r="C86" s="25">
        <v>0.09570969227675415</v>
      </c>
      <c r="D86" s="25"/>
      <c r="E86" s="24">
        <v>133622</v>
      </c>
      <c r="F86" s="25">
        <v>0.09619571164467584</v>
      </c>
      <c r="G86" s="25">
        <v>0.0062958444414320525</v>
      </c>
    </row>
    <row r="87" spans="1:7" ht="11.25">
      <c r="A87" s="18" t="s">
        <v>61</v>
      </c>
      <c r="B87" s="24">
        <v>1341707</v>
      </c>
      <c r="C87" s="25">
        <v>0.9670775841998929</v>
      </c>
      <c r="D87" s="25"/>
      <c r="E87" s="24">
        <v>1343330</v>
      </c>
      <c r="F87" s="25">
        <v>0.9670756710993879</v>
      </c>
      <c r="G87" s="25">
        <v>0.001209653076267747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24">
        <v>303987</v>
      </c>
      <c r="C89" s="25">
        <v>0.21910820588114457</v>
      </c>
      <c r="D89" s="25"/>
      <c r="E89" s="24">
        <v>302187</v>
      </c>
      <c r="F89" s="25">
        <v>0.21754721164755547</v>
      </c>
      <c r="G89" s="25">
        <v>-0.005921305845315805</v>
      </c>
    </row>
    <row r="90" spans="1:7" ht="11.25">
      <c r="A90" s="23" t="s">
        <v>103</v>
      </c>
      <c r="B90" s="24">
        <v>295307</v>
      </c>
      <c r="C90" s="25">
        <v>0.21285182245998402</v>
      </c>
      <c r="D90" s="25"/>
      <c r="E90" s="24">
        <v>295987</v>
      </c>
      <c r="F90" s="25">
        <v>0.21308377439772394</v>
      </c>
      <c r="G90" s="25">
        <v>0.002302688388693852</v>
      </c>
    </row>
    <row r="91" spans="1:7" ht="11.25">
      <c r="A91" s="23" t="s">
        <v>114</v>
      </c>
      <c r="B91" s="24">
        <v>270229</v>
      </c>
      <c r="C91" s="25">
        <v>0.19477606399963096</v>
      </c>
      <c r="D91" s="25"/>
      <c r="E91" s="24">
        <v>269969</v>
      </c>
      <c r="F91" s="25">
        <v>0.19435317595157603</v>
      </c>
      <c r="G91" s="25">
        <v>-0.00096214691983465</v>
      </c>
    </row>
    <row r="92" spans="1:7" ht="11.25">
      <c r="A92" s="23" t="s">
        <v>105</v>
      </c>
      <c r="B92" s="24">
        <v>221342</v>
      </c>
      <c r="C92" s="25">
        <v>0.15953921880259453</v>
      </c>
      <c r="D92" s="25"/>
      <c r="E92" s="24">
        <v>223292</v>
      </c>
      <c r="F92" s="25">
        <v>0.16074997264344912</v>
      </c>
      <c r="G92" s="25">
        <v>0.008809895998048267</v>
      </c>
    </row>
    <row r="93" spans="1:7" ht="11.25">
      <c r="A93" s="23" t="s">
        <v>108</v>
      </c>
      <c r="B93" s="24">
        <v>170138</v>
      </c>
      <c r="C93" s="25">
        <v>0.12263232286974829</v>
      </c>
      <c r="D93" s="25"/>
      <c r="E93" s="24">
        <v>171327</v>
      </c>
      <c r="F93" s="25">
        <v>0.1233398893067562</v>
      </c>
      <c r="G93" s="25">
        <v>0.006988444674323135</v>
      </c>
    </row>
    <row r="94" spans="1:7" ht="11.25">
      <c r="A94" s="23" t="s">
        <v>115</v>
      </c>
      <c r="B94" s="24">
        <v>69045</v>
      </c>
      <c r="C94" s="25">
        <v>0.04976635867673166</v>
      </c>
      <c r="D94" s="25"/>
      <c r="E94" s="24">
        <v>68845</v>
      </c>
      <c r="F94" s="25">
        <v>0.0495621512039762</v>
      </c>
      <c r="G94" s="25">
        <v>-0.0028966615975088983</v>
      </c>
    </row>
    <row r="95" spans="1:7" ht="11.25">
      <c r="A95" s="23" t="s">
        <v>119</v>
      </c>
      <c r="B95" s="24">
        <v>11659</v>
      </c>
      <c r="C95" s="25">
        <v>0.008403591510058867</v>
      </c>
      <c r="D95" s="25"/>
      <c r="E95" s="24">
        <v>11723</v>
      </c>
      <c r="F95" s="25">
        <v>0.008439495948350832</v>
      </c>
      <c r="G95" s="25">
        <v>0.0054893215541642615</v>
      </c>
    </row>
    <row r="96" spans="1:7" ht="11.25">
      <c r="A96" s="22" t="s">
        <v>61</v>
      </c>
      <c r="B96" s="24">
        <v>1341707</v>
      </c>
      <c r="C96" s="25">
        <v>0.9670775841998929</v>
      </c>
      <c r="D96" s="25"/>
      <c r="E96" s="24">
        <v>1343330</v>
      </c>
      <c r="F96" s="25">
        <v>0.9670756710993879</v>
      </c>
      <c r="G96" s="25">
        <v>0.001209653076267747</v>
      </c>
    </row>
    <row r="97" spans="1:7" ht="11.25">
      <c r="A97" s="22" t="s">
        <v>69</v>
      </c>
      <c r="B97" s="24"/>
      <c r="G97" s="20"/>
    </row>
    <row r="98" spans="1:7" ht="11.25">
      <c r="A98" s="23" t="s">
        <v>79</v>
      </c>
      <c r="B98" s="24">
        <v>21693</v>
      </c>
      <c r="E98" s="18">
        <v>24018</v>
      </c>
      <c r="G98" s="25">
        <v>0.10717743050753703</v>
      </c>
    </row>
    <row r="99" spans="1:7" ht="11.25">
      <c r="A99" s="23" t="s">
        <v>70</v>
      </c>
      <c r="B99" s="24">
        <v>12675</v>
      </c>
      <c r="C99" s="27">
        <v>0.6193501099438065</v>
      </c>
      <c r="E99" s="18">
        <v>13239</v>
      </c>
      <c r="F99" s="27">
        <v>0.6469409695074276</v>
      </c>
      <c r="G99" s="25">
        <v>0.04449704142011823</v>
      </c>
    </row>
    <row r="100" spans="1:7" ht="11.25">
      <c r="A100" s="23" t="s">
        <v>71</v>
      </c>
      <c r="B100" s="24">
        <v>7064</v>
      </c>
      <c r="C100" s="27">
        <v>0.34517468849254823</v>
      </c>
      <c r="E100" s="18">
        <v>6431</v>
      </c>
      <c r="F100" s="27">
        <v>0.3142591868647381</v>
      </c>
      <c r="G100" s="25">
        <v>-0.08960928652321631</v>
      </c>
    </row>
    <row r="101" spans="1:7" ht="11.25">
      <c r="A101" s="23" t="s">
        <v>72</v>
      </c>
      <c r="B101" s="24">
        <v>569</v>
      </c>
      <c r="C101" s="27">
        <v>0.027803567065721964</v>
      </c>
      <c r="E101" s="18">
        <v>585</v>
      </c>
      <c r="F101" s="27">
        <v>0.028586786551993745</v>
      </c>
      <c r="G101" s="25">
        <v>0.02811950790861162</v>
      </c>
    </row>
    <row r="102" spans="1:7" ht="12" thickBot="1">
      <c r="A102" s="28" t="s">
        <v>73</v>
      </c>
      <c r="B102" s="63">
        <v>20308</v>
      </c>
      <c r="C102" s="30">
        <v>0.9923283655020767</v>
      </c>
      <c r="D102" s="29"/>
      <c r="E102" s="29">
        <v>20255</v>
      </c>
      <c r="F102" s="30">
        <v>0.9897869429241595</v>
      </c>
      <c r="G102" s="31">
        <v>-0.002609808942288794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2.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154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150</v>
      </c>
      <c r="C110" s="95"/>
      <c r="D110" s="49"/>
      <c r="E110" s="95" t="s">
        <v>155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92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45676</v>
      </c>
      <c r="C114" s="25">
        <v>0.016507140288647276</v>
      </c>
      <c r="D114" s="25"/>
      <c r="E114" s="24">
        <v>45734</v>
      </c>
      <c r="F114" s="25">
        <v>0.01652193326922146</v>
      </c>
      <c r="G114" s="25">
        <v>0.0012698134687800788</v>
      </c>
    </row>
    <row r="115" spans="1:7" ht="11.25">
      <c r="A115" s="23" t="s">
        <v>44</v>
      </c>
      <c r="B115" s="24">
        <v>67632</v>
      </c>
      <c r="C115" s="25">
        <v>0.024441958840568188</v>
      </c>
      <c r="D115" s="25"/>
      <c r="E115" s="24">
        <v>67006</v>
      </c>
      <c r="F115" s="25">
        <v>0.024206687817323068</v>
      </c>
      <c r="G115" s="25">
        <v>-0.009255973503666914</v>
      </c>
    </row>
    <row r="116" spans="1:7" ht="11.25">
      <c r="A116" s="23" t="s">
        <v>45</v>
      </c>
      <c r="B116" s="24">
        <v>113308</v>
      </c>
      <c r="C116" s="25">
        <v>0.04094909912921546</v>
      </c>
      <c r="D116" s="25"/>
      <c r="E116" s="24">
        <v>112740</v>
      </c>
      <c r="F116" s="25">
        <v>0.04072862108654453</v>
      </c>
      <c r="G116" s="25">
        <v>-0.005012885233169784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18789</v>
      </c>
      <c r="C118" s="25">
        <v>0.0067902762694499</v>
      </c>
      <c r="D118" s="25"/>
      <c r="E118" s="24">
        <v>18887</v>
      </c>
      <c r="F118" s="25">
        <v>0.006823145879559752</v>
      </c>
      <c r="G118" s="25">
        <v>0.005215817765714004</v>
      </c>
    </row>
    <row r="119" spans="1:7" ht="11.25">
      <c r="A119" s="23" t="s">
        <v>49</v>
      </c>
      <c r="B119" s="24">
        <v>9011</v>
      </c>
      <c r="C119" s="25">
        <v>0.00325654262941152</v>
      </c>
      <c r="D119" s="25"/>
      <c r="E119" s="24">
        <v>9037</v>
      </c>
      <c r="F119" s="25">
        <v>0.0032647201415567048</v>
      </c>
      <c r="G119" s="25">
        <v>0.002885362334924091</v>
      </c>
    </row>
    <row r="120" spans="1:7" ht="11.25">
      <c r="A120" s="23" t="s">
        <v>48</v>
      </c>
      <c r="B120" s="24">
        <v>2038</v>
      </c>
      <c r="C120" s="25">
        <v>0.0007365257883409919</v>
      </c>
      <c r="D120" s="25"/>
      <c r="E120" s="24">
        <v>2043</v>
      </c>
      <c r="F120" s="25">
        <v>0.0007380572368264189</v>
      </c>
      <c r="G120" s="25">
        <v>0.002453385672227748</v>
      </c>
    </row>
    <row r="121" spans="1:7" ht="11.25">
      <c r="A121" s="23" t="s">
        <v>76</v>
      </c>
      <c r="B121" s="24">
        <v>38355</v>
      </c>
      <c r="C121" s="25">
        <v>0.013861357513159344</v>
      </c>
      <c r="D121" s="25"/>
      <c r="E121" s="24">
        <v>37704</v>
      </c>
      <c r="F121" s="25">
        <v>0.013621003454382427</v>
      </c>
      <c r="G121" s="25">
        <v>-0.016973015252248702</v>
      </c>
    </row>
    <row r="122" spans="1:7" ht="11.25">
      <c r="A122" s="23" t="s">
        <v>50</v>
      </c>
      <c r="B122" s="24">
        <v>45115</v>
      </c>
      <c r="C122" s="25">
        <v>0.016304396928853705</v>
      </c>
      <c r="D122" s="25"/>
      <c r="E122" s="24">
        <v>45069</v>
      </c>
      <c r="F122" s="25">
        <v>0.016281694374219224</v>
      </c>
      <c r="G122" s="25">
        <v>-0.0010196165355202957</v>
      </c>
    </row>
    <row r="123" spans="1:7" ht="11.25">
      <c r="A123" s="23" t="s">
        <v>51</v>
      </c>
      <c r="B123" s="24">
        <v>113308</v>
      </c>
      <c r="C123" s="25">
        <v>0.04094909912921546</v>
      </c>
      <c r="D123" s="25"/>
      <c r="E123" s="24">
        <v>112740</v>
      </c>
      <c r="F123" s="25">
        <v>0.04072862108654453</v>
      </c>
      <c r="G123" s="25">
        <v>-0.005012885233169784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29849</v>
      </c>
      <c r="C125" s="25">
        <v>0.02151460699749096</v>
      </c>
      <c r="D125" s="25"/>
      <c r="E125" s="24">
        <v>29893</v>
      </c>
      <c r="F125" s="25">
        <v>0.021520246727292622</v>
      </c>
      <c r="G125" s="25">
        <v>0.0014740862340447691</v>
      </c>
    </row>
    <row r="126" spans="1:7" ht="11.25">
      <c r="A126" s="23" t="s">
        <v>54</v>
      </c>
      <c r="B126" s="24">
        <v>261</v>
      </c>
      <c r="C126" s="25">
        <v>0.000188123971534897</v>
      </c>
      <c r="D126" s="25"/>
      <c r="E126" s="24">
        <v>260</v>
      </c>
      <c r="F126" s="25">
        <v>0.00018717640079938722</v>
      </c>
      <c r="G126" s="25">
        <v>-0.003831417624521105</v>
      </c>
    </row>
    <row r="127" spans="1:7" ht="11.25">
      <c r="A127" s="23" t="s">
        <v>55</v>
      </c>
      <c r="B127" s="24">
        <v>12813</v>
      </c>
      <c r="C127" s="25">
        <v>0.009235373361213162</v>
      </c>
      <c r="D127" s="25"/>
      <c r="E127" s="24">
        <v>12845</v>
      </c>
      <c r="F127" s="25">
        <v>0.009247234108723572</v>
      </c>
      <c r="G127" s="25">
        <v>0.0024974635136190138</v>
      </c>
    </row>
    <row r="128" spans="1:7" ht="11.25">
      <c r="A128" s="23" t="s">
        <v>56</v>
      </c>
      <c r="B128" s="24">
        <v>2753</v>
      </c>
      <c r="C128" s="25">
        <v>0.0019843114698680896</v>
      </c>
      <c r="D128" s="25"/>
      <c r="E128" s="24">
        <v>2736</v>
      </c>
      <c r="F128" s="25">
        <v>0.0019696716637966284</v>
      </c>
      <c r="G128" s="25">
        <v>-0.006175081729022924</v>
      </c>
    </row>
    <row r="129" spans="1:7" ht="11.25">
      <c r="A129" s="23" t="s">
        <v>57</v>
      </c>
      <c r="B129" s="24">
        <v>45676</v>
      </c>
      <c r="C129" s="25">
        <v>0.03292241580010711</v>
      </c>
      <c r="D129" s="25"/>
      <c r="E129" s="24">
        <v>45734</v>
      </c>
      <c r="F129" s="25">
        <v>0.03292432890061221</v>
      </c>
      <c r="G129" s="25">
        <v>0.0012698134687800788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33016</v>
      </c>
      <c r="C131" s="25">
        <v>0.023797322008414404</v>
      </c>
      <c r="D131" s="25"/>
      <c r="E131" s="24">
        <v>33052</v>
      </c>
      <c r="F131" s="25">
        <v>0.023794439997005177</v>
      </c>
      <c r="G131" s="25">
        <v>0.0010903804216138013</v>
      </c>
    </row>
    <row r="132" spans="1:7" ht="11.25">
      <c r="A132" s="18" t="s">
        <v>60</v>
      </c>
      <c r="B132" s="24">
        <v>12660</v>
      </c>
      <c r="C132" s="25">
        <v>0.009125093791692705</v>
      </c>
      <c r="D132" s="25"/>
      <c r="E132" s="24">
        <v>12682</v>
      </c>
      <c r="F132" s="25">
        <v>0.009129888903607034</v>
      </c>
      <c r="G132" s="25">
        <v>0.001737756714059957</v>
      </c>
    </row>
    <row r="133" spans="1:7" ht="11.25">
      <c r="A133" s="18" t="s">
        <v>61</v>
      </c>
      <c r="B133" s="24">
        <v>45676</v>
      </c>
      <c r="C133" s="25">
        <v>0.03292241580010711</v>
      </c>
      <c r="D133" s="25"/>
      <c r="E133" s="24">
        <v>45734</v>
      </c>
      <c r="F133" s="25">
        <v>0.03292432890061221</v>
      </c>
      <c r="G133" s="25">
        <v>0.0012698134687800788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11534</v>
      </c>
      <c r="C135" s="25">
        <v>0.008313493822542152</v>
      </c>
      <c r="D135" s="25"/>
      <c r="E135" s="24">
        <v>11583</v>
      </c>
      <c r="F135" s="25">
        <v>0.0083387086556127</v>
      </c>
      <c r="G135" s="25">
        <v>0.004248309346280621</v>
      </c>
    </row>
    <row r="136" spans="1:7" ht="11.25">
      <c r="A136" s="18" t="s">
        <v>64</v>
      </c>
      <c r="B136" s="24">
        <v>20447</v>
      </c>
      <c r="C136" s="25">
        <v>0.014737819333233865</v>
      </c>
      <c r="D136" s="25"/>
      <c r="E136" s="24">
        <v>20376</v>
      </c>
      <c r="F136" s="25">
        <v>0.014668870548801206</v>
      </c>
      <c r="G136" s="25">
        <v>-0.003472392037951799</v>
      </c>
    </row>
    <row r="137" spans="1:7" ht="11.25">
      <c r="A137" s="18" t="s">
        <v>65</v>
      </c>
      <c r="B137" s="24">
        <v>13695</v>
      </c>
      <c r="C137" s="25">
        <v>0.00987110264433109</v>
      </c>
      <c r="D137" s="25"/>
      <c r="E137" s="24">
        <v>13775</v>
      </c>
      <c r="F137" s="25">
        <v>0.009916749696198303</v>
      </c>
      <c r="G137" s="25">
        <v>0.005841548010222741</v>
      </c>
    </row>
    <row r="138" spans="1:7" ht="11.25">
      <c r="A138" s="18" t="s">
        <v>61</v>
      </c>
      <c r="B138" s="24">
        <v>45676</v>
      </c>
      <c r="C138" s="25">
        <v>0.03292241580010711</v>
      </c>
      <c r="D138" s="25"/>
      <c r="E138" s="24">
        <v>45734</v>
      </c>
      <c r="F138" s="25">
        <v>0.03292432890061221</v>
      </c>
      <c r="G138" s="25">
        <v>0.0012698134687800788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14056</v>
      </c>
      <c r="C140" s="25">
        <v>0.010131304765879357</v>
      </c>
      <c r="D140" s="25"/>
      <c r="E140" s="24">
        <v>14061</v>
      </c>
      <c r="F140" s="25">
        <v>0.010122643737077629</v>
      </c>
      <c r="G140" s="25">
        <v>0.000355719977233937</v>
      </c>
    </row>
    <row r="141" spans="1:7" ht="11.25">
      <c r="A141" s="23" t="s">
        <v>99</v>
      </c>
      <c r="B141" s="24">
        <v>14036</v>
      </c>
      <c r="C141" s="25">
        <v>0.010116889135876684</v>
      </c>
      <c r="D141" s="25"/>
      <c r="E141" s="24">
        <v>14087</v>
      </c>
      <c r="F141" s="25">
        <v>0.010141361377157567</v>
      </c>
      <c r="G141" s="25">
        <v>0.003633513821601486</v>
      </c>
    </row>
    <row r="142" spans="1:7" ht="11.25">
      <c r="A142" s="23" t="s">
        <v>87</v>
      </c>
      <c r="B142" s="24">
        <v>12501</v>
      </c>
      <c r="C142" s="25">
        <v>0.009010489533171446</v>
      </c>
      <c r="D142" s="25"/>
      <c r="E142" s="24">
        <v>12499</v>
      </c>
      <c r="F142" s="25">
        <v>0.00899814551381362</v>
      </c>
      <c r="G142" s="25">
        <v>-0.0001599872010239478</v>
      </c>
    </row>
    <row r="143" spans="1:7" ht="11.25">
      <c r="A143" s="23" t="s">
        <v>88</v>
      </c>
      <c r="B143" s="24">
        <v>1570</v>
      </c>
      <c r="C143" s="25">
        <v>0.0011316269552099167</v>
      </c>
      <c r="D143" s="25"/>
      <c r="E143" s="24">
        <v>1565</v>
      </c>
      <c r="F143" s="25">
        <v>0.0011266579509655423</v>
      </c>
      <c r="G143" s="25">
        <v>-0.0031847133757961776</v>
      </c>
    </row>
    <row r="144" spans="1:7" ht="11.25">
      <c r="A144" s="23" t="s">
        <v>89</v>
      </c>
      <c r="B144" s="24">
        <v>2134</v>
      </c>
      <c r="C144" s="25">
        <v>0.0015381477212853263</v>
      </c>
      <c r="D144" s="25"/>
      <c r="E144" s="24">
        <v>2143</v>
      </c>
      <c r="F144" s="25">
        <v>0.001542765488127257</v>
      </c>
      <c r="G144" s="25">
        <v>0.004217432052483705</v>
      </c>
    </row>
    <row r="145" spans="1:7" ht="11.25">
      <c r="A145" s="23" t="s">
        <v>90</v>
      </c>
      <c r="B145" s="24">
        <v>1379</v>
      </c>
      <c r="C145" s="25">
        <v>0.0009939576886843792</v>
      </c>
      <c r="D145" s="25"/>
      <c r="E145" s="24">
        <v>1379</v>
      </c>
      <c r="F145" s="25">
        <v>0.0009927548334705961</v>
      </c>
      <c r="G145" s="25">
        <v>0</v>
      </c>
    </row>
    <row r="146" spans="1:7" ht="11.25">
      <c r="A146" s="22" t="s">
        <v>61</v>
      </c>
      <c r="B146" s="24">
        <v>45676</v>
      </c>
      <c r="C146" s="25">
        <v>0.0009939576886843792</v>
      </c>
      <c r="D146" s="25"/>
      <c r="E146" s="24">
        <v>45734</v>
      </c>
      <c r="F146" s="25">
        <v>0.0009927548334705961</v>
      </c>
      <c r="G146" s="25">
        <v>0.0012698134687800788</v>
      </c>
    </row>
    <row r="147" spans="1:7" ht="11.25">
      <c r="A147" s="22" t="s">
        <v>69</v>
      </c>
      <c r="B147" s="24"/>
      <c r="G147" s="20"/>
    </row>
    <row r="148" spans="1:7" ht="11.25">
      <c r="A148" s="23" t="s">
        <v>79</v>
      </c>
      <c r="B148" s="24">
        <v>215</v>
      </c>
      <c r="E148" s="18">
        <v>216</v>
      </c>
      <c r="G148" s="25">
        <v>0.0046511627906977715</v>
      </c>
    </row>
    <row r="149" spans="1:7" ht="11.25">
      <c r="A149" s="23" t="s">
        <v>70</v>
      </c>
      <c r="B149" s="24">
        <v>104</v>
      </c>
      <c r="C149" s="27">
        <v>0.0050818470559491815</v>
      </c>
      <c r="E149" s="18">
        <v>107</v>
      </c>
      <c r="F149" s="27">
        <v>0.00522869429241595</v>
      </c>
      <c r="G149" s="25">
        <v>0.028846153846153744</v>
      </c>
    </row>
    <row r="150" spans="1:7" ht="11.25">
      <c r="A150" s="23" t="s">
        <v>71</v>
      </c>
      <c r="B150" s="24">
        <v>52</v>
      </c>
      <c r="C150" s="27">
        <v>0.0025409235279745907</v>
      </c>
      <c r="E150" s="18">
        <v>102</v>
      </c>
      <c r="F150" s="27">
        <v>0.00498436278342455</v>
      </c>
      <c r="G150" s="25">
        <v>0.9615384615384615</v>
      </c>
    </row>
    <row r="151" spans="1:7" ht="11.25">
      <c r="A151" s="23" t="s">
        <v>72</v>
      </c>
      <c r="B151" s="24">
        <v>1</v>
      </c>
      <c r="C151" s="27">
        <v>4.886391399951136E-05</v>
      </c>
      <c r="E151" s="18">
        <v>0</v>
      </c>
      <c r="F151" s="27">
        <v>0</v>
      </c>
      <c r="G151" s="25">
        <v>-1</v>
      </c>
    </row>
    <row r="152" spans="1:7" ht="12" thickBot="1">
      <c r="A152" s="28" t="s">
        <v>73</v>
      </c>
      <c r="B152" s="63">
        <v>157</v>
      </c>
      <c r="C152" s="30">
        <v>0.007671634497923283</v>
      </c>
      <c r="D152" s="29"/>
      <c r="E152" s="29">
        <v>209</v>
      </c>
      <c r="F152" s="30">
        <v>0.0102130570758405</v>
      </c>
      <c r="G152" s="31">
        <v>0.3312101910828025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54:G54"/>
    <mergeCell ref="A56:G56"/>
    <mergeCell ref="A57:G57"/>
    <mergeCell ref="A2:G2"/>
    <mergeCell ref="A3:G3"/>
    <mergeCell ref="A4:G4"/>
    <mergeCell ref="B6:C6"/>
    <mergeCell ref="E6:F6"/>
    <mergeCell ref="A53:G53"/>
    <mergeCell ref="B59:C59"/>
    <mergeCell ref="E59:F59"/>
    <mergeCell ref="A105:G105"/>
    <mergeCell ref="A107:G107"/>
    <mergeCell ref="A108:G108"/>
    <mergeCell ref="B110:C110"/>
    <mergeCell ref="E110:F110"/>
    <mergeCell ref="A104:G104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5"/>
  <sheetViews>
    <sheetView showGridLines="0" zoomScalePageLayoutView="0" workbookViewId="0" topLeftCell="A1">
      <selection activeCell="A1" sqref="A1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8984375" style="4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156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224720</v>
      </c>
      <c r="D10" s="7">
        <v>217040</v>
      </c>
      <c r="E10" s="7">
        <v>12834.519433</v>
      </c>
      <c r="F10" s="7">
        <v>5830.766749</v>
      </c>
      <c r="G10" s="7">
        <v>2916.407118</v>
      </c>
      <c r="H10" s="7">
        <v>3519</v>
      </c>
      <c r="I10" s="7">
        <v>1401</v>
      </c>
      <c r="J10" s="7">
        <v>498</v>
      </c>
      <c r="K10" s="7">
        <v>53</v>
      </c>
      <c r="L10" s="8">
        <v>1952</v>
      </c>
      <c r="M10" s="9">
        <v>0.9776530242665701</v>
      </c>
    </row>
    <row r="11" spans="1:13" ht="11.25">
      <c r="A11" s="5">
        <v>78</v>
      </c>
      <c r="B11" s="6" t="s">
        <v>106</v>
      </c>
      <c r="C11" s="7">
        <v>269959</v>
      </c>
      <c r="D11" s="7">
        <v>262584</v>
      </c>
      <c r="E11" s="7">
        <v>13586.736001</v>
      </c>
      <c r="F11" s="7">
        <v>6642.711041</v>
      </c>
      <c r="G11" s="7">
        <v>1637.612534</v>
      </c>
      <c r="H11" s="7">
        <v>4720</v>
      </c>
      <c r="I11" s="7">
        <v>2420</v>
      </c>
      <c r="J11" s="7">
        <v>2023</v>
      </c>
      <c r="K11" s="7">
        <v>74</v>
      </c>
      <c r="L11" s="8">
        <v>4517</v>
      </c>
      <c r="M11" s="9">
        <v>0.999898599737486</v>
      </c>
    </row>
    <row r="12" spans="1:13" ht="11.25">
      <c r="A12" s="5">
        <v>80</v>
      </c>
      <c r="B12" s="6" t="s">
        <v>16</v>
      </c>
      <c r="C12" s="7">
        <v>68776</v>
      </c>
      <c r="D12" s="7">
        <v>64513</v>
      </c>
      <c r="E12" s="7">
        <v>3694.62135</v>
      </c>
      <c r="F12" s="7">
        <v>3749.214987</v>
      </c>
      <c r="G12" s="7">
        <v>541.025603</v>
      </c>
      <c r="H12" s="7">
        <v>885</v>
      </c>
      <c r="I12" s="7">
        <v>629</v>
      </c>
      <c r="J12" s="7">
        <v>193</v>
      </c>
      <c r="K12" s="7">
        <v>50</v>
      </c>
      <c r="L12" s="8">
        <v>872</v>
      </c>
      <c r="M12" s="9">
        <v>1</v>
      </c>
    </row>
    <row r="13" spans="1:13" ht="11.25">
      <c r="A13" s="5">
        <v>81</v>
      </c>
      <c r="B13" s="57" t="s">
        <v>21</v>
      </c>
      <c r="C13" s="7">
        <v>11905</v>
      </c>
      <c r="D13" s="7">
        <v>8073</v>
      </c>
      <c r="E13" s="7">
        <v>322.45505</v>
      </c>
      <c r="F13" s="7">
        <v>75.058905</v>
      </c>
      <c r="G13" s="7">
        <v>10.617956</v>
      </c>
      <c r="H13" s="7">
        <v>345</v>
      </c>
      <c r="I13" s="7">
        <v>237</v>
      </c>
      <c r="J13" s="7">
        <v>2</v>
      </c>
      <c r="K13" s="7">
        <v>10</v>
      </c>
      <c r="L13" s="8">
        <v>249</v>
      </c>
      <c r="M13" s="9">
        <v>0.3166983682050255</v>
      </c>
    </row>
    <row r="14" spans="1:13" ht="11.25">
      <c r="A14" s="5">
        <v>88</v>
      </c>
      <c r="B14" s="6" t="s">
        <v>107</v>
      </c>
      <c r="C14" s="7">
        <v>172144</v>
      </c>
      <c r="D14" s="7">
        <v>164702</v>
      </c>
      <c r="E14" s="7">
        <v>9441.59872</v>
      </c>
      <c r="F14" s="7">
        <v>2330.736507</v>
      </c>
      <c r="G14" s="7">
        <v>888.490642</v>
      </c>
      <c r="H14" s="7">
        <v>2567</v>
      </c>
      <c r="I14" s="7">
        <v>1141</v>
      </c>
      <c r="J14" s="7">
        <v>465</v>
      </c>
      <c r="K14" s="7">
        <v>263</v>
      </c>
      <c r="L14" s="8">
        <v>1869</v>
      </c>
      <c r="M14" s="9">
        <v>1</v>
      </c>
    </row>
    <row r="15" spans="1:13" ht="11.25">
      <c r="A15" s="5">
        <v>99</v>
      </c>
      <c r="B15" s="6" t="s">
        <v>17</v>
      </c>
      <c r="C15" s="7">
        <v>296962</v>
      </c>
      <c r="D15" s="7">
        <v>284667</v>
      </c>
      <c r="E15" s="7">
        <v>13963.141908</v>
      </c>
      <c r="F15" s="7">
        <v>7189.922404</v>
      </c>
      <c r="G15" s="7">
        <v>1424.730441</v>
      </c>
      <c r="H15" s="7">
        <v>5134</v>
      </c>
      <c r="I15" s="7">
        <v>2855</v>
      </c>
      <c r="J15" s="7">
        <v>1084</v>
      </c>
      <c r="K15" s="7">
        <v>120</v>
      </c>
      <c r="L15" s="8">
        <v>4059</v>
      </c>
      <c r="M15" s="9">
        <v>0.99746401915998</v>
      </c>
    </row>
    <row r="16" spans="1:13" ht="11.25">
      <c r="A16" s="7">
        <v>107</v>
      </c>
      <c r="B16" s="11" t="s">
        <v>25</v>
      </c>
      <c r="C16" s="7">
        <v>301131</v>
      </c>
      <c r="D16" s="7">
        <v>310520</v>
      </c>
      <c r="E16" s="7">
        <v>12812.3565</v>
      </c>
      <c r="F16" s="7">
        <v>3701.527395</v>
      </c>
      <c r="G16" s="7">
        <v>1191.535824</v>
      </c>
      <c r="H16" s="7">
        <v>5117</v>
      </c>
      <c r="I16" s="7">
        <v>3695</v>
      </c>
      <c r="J16" s="7">
        <v>1975</v>
      </c>
      <c r="K16" s="7">
        <v>17</v>
      </c>
      <c r="L16" s="8">
        <v>5687</v>
      </c>
      <c r="M16" s="9">
        <v>0.9991269531154204</v>
      </c>
    </row>
    <row r="17" spans="1:11" ht="11.2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</row>
    <row r="18" spans="2:13" ht="11.25">
      <c r="B18" s="6" t="s">
        <v>125</v>
      </c>
      <c r="C18" s="12">
        <v>1345597</v>
      </c>
      <c r="D18" s="10">
        <v>1312099</v>
      </c>
      <c r="E18" s="10">
        <v>66655.42896199999</v>
      </c>
      <c r="F18" s="10">
        <v>29519.937988</v>
      </c>
      <c r="G18" s="10">
        <v>8610.420118</v>
      </c>
      <c r="H18" s="10">
        <v>22287</v>
      </c>
      <c r="I18" s="10">
        <v>12378</v>
      </c>
      <c r="J18" s="10">
        <v>6240</v>
      </c>
      <c r="K18" s="10">
        <v>587</v>
      </c>
      <c r="L18" s="10">
        <v>19205</v>
      </c>
      <c r="M18" s="13">
        <v>0.9853466105283915</v>
      </c>
    </row>
    <row r="19" spans="1:11" ht="11.25">
      <c r="A19" s="5"/>
      <c r="B19" s="5"/>
      <c r="C19" s="12"/>
      <c r="D19" s="10"/>
      <c r="E19" s="10"/>
      <c r="F19" s="10"/>
      <c r="G19" s="10"/>
      <c r="H19" s="10"/>
      <c r="I19" s="10"/>
      <c r="J19" s="10"/>
      <c r="K19" s="10"/>
    </row>
    <row r="20" spans="1:13" ht="11.25">
      <c r="A20" s="5">
        <v>62</v>
      </c>
      <c r="B20" s="57" t="s">
        <v>18</v>
      </c>
      <c r="C20" s="7">
        <v>1568</v>
      </c>
      <c r="D20" s="7">
        <v>3152</v>
      </c>
      <c r="E20" s="7">
        <v>119.920441</v>
      </c>
      <c r="F20" s="7">
        <v>13.839182</v>
      </c>
      <c r="G20" s="7">
        <v>0.700452</v>
      </c>
      <c r="H20" s="7">
        <v>4</v>
      </c>
      <c r="I20" s="7">
        <v>3</v>
      </c>
      <c r="J20" s="7">
        <v>0</v>
      </c>
      <c r="K20" s="7">
        <v>0</v>
      </c>
      <c r="L20" s="8">
        <v>3</v>
      </c>
      <c r="M20" s="9">
        <v>0</v>
      </c>
    </row>
    <row r="21" spans="1:13" ht="11.25">
      <c r="A21" s="5">
        <v>63</v>
      </c>
      <c r="B21" s="57" t="s">
        <v>96</v>
      </c>
      <c r="C21" s="7">
        <v>14063</v>
      </c>
      <c r="D21" s="7">
        <v>19801</v>
      </c>
      <c r="E21" s="7">
        <v>852.359107</v>
      </c>
      <c r="F21" s="7">
        <v>186.327655</v>
      </c>
      <c r="G21" s="7">
        <v>43.901004</v>
      </c>
      <c r="H21" s="7">
        <v>50</v>
      </c>
      <c r="I21" s="7">
        <v>53</v>
      </c>
      <c r="J21" s="7">
        <v>14</v>
      </c>
      <c r="K21" s="7">
        <v>0</v>
      </c>
      <c r="L21" s="8">
        <v>67</v>
      </c>
      <c r="M21" s="9">
        <v>1</v>
      </c>
    </row>
    <row r="22" spans="1:13" ht="11.25">
      <c r="A22" s="5">
        <v>65</v>
      </c>
      <c r="B22" s="57" t="s">
        <v>19</v>
      </c>
      <c r="C22" s="7">
        <v>12519</v>
      </c>
      <c r="D22" s="7">
        <v>25188</v>
      </c>
      <c r="E22" s="7">
        <v>962.491663</v>
      </c>
      <c r="F22" s="7">
        <v>271.414151</v>
      </c>
      <c r="G22" s="7">
        <v>9.802772</v>
      </c>
      <c r="H22" s="7">
        <v>60</v>
      </c>
      <c r="I22" s="7">
        <v>17</v>
      </c>
      <c r="J22" s="7">
        <v>16</v>
      </c>
      <c r="K22" s="7">
        <v>0</v>
      </c>
      <c r="L22" s="8">
        <v>33</v>
      </c>
      <c r="M22" s="9">
        <v>0</v>
      </c>
    </row>
    <row r="23" spans="1:13" ht="11.25">
      <c r="A23" s="5">
        <v>68</v>
      </c>
      <c r="B23" s="57" t="s">
        <v>20</v>
      </c>
      <c r="C23" s="7">
        <v>2147</v>
      </c>
      <c r="D23" s="7">
        <v>4487</v>
      </c>
      <c r="E23" s="7">
        <v>160.285727</v>
      </c>
      <c r="F23" s="7">
        <v>11.304349</v>
      </c>
      <c r="G23" s="7">
        <v>0.408965</v>
      </c>
      <c r="H23" s="7">
        <v>55</v>
      </c>
      <c r="I23" s="7">
        <v>7</v>
      </c>
      <c r="J23" s="7">
        <v>4</v>
      </c>
      <c r="K23" s="7">
        <v>0</v>
      </c>
      <c r="L23" s="8">
        <v>11</v>
      </c>
      <c r="M23" s="9">
        <v>0</v>
      </c>
    </row>
    <row r="24" spans="1:13" ht="11.25">
      <c r="A24" s="5">
        <v>76</v>
      </c>
      <c r="B24" s="57" t="s">
        <v>97</v>
      </c>
      <c r="C24" s="7">
        <v>14114</v>
      </c>
      <c r="D24" s="7">
        <v>12265</v>
      </c>
      <c r="E24" s="7">
        <v>806.294215</v>
      </c>
      <c r="F24" s="7">
        <v>97.166001</v>
      </c>
      <c r="G24" s="7">
        <v>16.611432</v>
      </c>
      <c r="H24" s="7">
        <v>80</v>
      </c>
      <c r="I24" s="7">
        <v>13</v>
      </c>
      <c r="J24" s="7">
        <v>15</v>
      </c>
      <c r="K24" s="7">
        <v>0</v>
      </c>
      <c r="L24" s="8">
        <v>28</v>
      </c>
      <c r="M24" s="9">
        <v>0</v>
      </c>
    </row>
    <row r="25" spans="1:13" ht="11.25">
      <c r="A25" s="5">
        <v>94</v>
      </c>
      <c r="B25" s="57" t="s">
        <v>22</v>
      </c>
      <c r="C25" s="7">
        <v>1382</v>
      </c>
      <c r="D25" s="7">
        <v>2740</v>
      </c>
      <c r="E25" s="7">
        <v>75.853438</v>
      </c>
      <c r="F25" s="7">
        <v>27.949942</v>
      </c>
      <c r="G25" s="7">
        <v>0</v>
      </c>
      <c r="H25" s="7">
        <v>2</v>
      </c>
      <c r="I25" s="7">
        <v>2</v>
      </c>
      <c r="J25" s="7">
        <v>4</v>
      </c>
      <c r="K25" s="7">
        <v>0</v>
      </c>
      <c r="L25" s="8">
        <v>6</v>
      </c>
      <c r="M25" s="9">
        <v>0</v>
      </c>
    </row>
    <row r="26" spans="1:13" ht="11.25">
      <c r="A26" s="5"/>
      <c r="B26" s="5"/>
      <c r="C26" s="12"/>
      <c r="D26" s="10"/>
      <c r="E26" s="10"/>
      <c r="F26" s="10"/>
      <c r="G26" s="10"/>
      <c r="H26" s="10"/>
      <c r="I26" s="10"/>
      <c r="J26" s="10"/>
      <c r="K26" s="10"/>
      <c r="M26" s="9"/>
    </row>
    <row r="27" spans="2:13" ht="11.25">
      <c r="B27" s="6" t="s">
        <v>23</v>
      </c>
      <c r="C27" s="12">
        <v>45793</v>
      </c>
      <c r="D27" s="10">
        <v>67633</v>
      </c>
      <c r="E27" s="10">
        <v>2977.204591</v>
      </c>
      <c r="F27" s="10">
        <v>608.00128</v>
      </c>
      <c r="G27" s="10">
        <v>71.42462499999999</v>
      </c>
      <c r="H27" s="10">
        <v>251</v>
      </c>
      <c r="I27" s="10">
        <v>95</v>
      </c>
      <c r="J27" s="10">
        <v>53</v>
      </c>
      <c r="K27" s="10">
        <v>0</v>
      </c>
      <c r="L27" s="10">
        <v>148</v>
      </c>
      <c r="M27" s="13">
        <v>0.2946772536597894</v>
      </c>
    </row>
    <row r="28" spans="1:11" ht="11.25">
      <c r="A28" s="5"/>
      <c r="B28" s="5"/>
      <c r="C28" s="12"/>
      <c r="D28" s="10"/>
      <c r="E28" s="10"/>
      <c r="F28" s="10"/>
      <c r="G28" s="10"/>
      <c r="H28" s="10"/>
      <c r="I28" s="10"/>
      <c r="J28" s="10"/>
      <c r="K28" s="10"/>
    </row>
    <row r="29" spans="2:13" ht="12" thickBot="1">
      <c r="B29" s="14" t="s">
        <v>24</v>
      </c>
      <c r="C29" s="15">
        <v>1391390</v>
      </c>
      <c r="D29" s="15">
        <v>1379732</v>
      </c>
      <c r="E29" s="16">
        <v>69632.63355299999</v>
      </c>
      <c r="F29" s="16">
        <v>30127.939268000002</v>
      </c>
      <c r="G29" s="16">
        <v>8681.844743</v>
      </c>
      <c r="H29" s="16">
        <v>22538</v>
      </c>
      <c r="I29" s="16">
        <v>12473</v>
      </c>
      <c r="J29" s="16">
        <v>6293</v>
      </c>
      <c r="K29" s="16">
        <v>587</v>
      </c>
      <c r="L29" s="16">
        <v>19353</v>
      </c>
      <c r="M29" s="17">
        <v>0.9620558026676559</v>
      </c>
    </row>
    <row r="30" spans="2:11" ht="11.25">
      <c r="B30" s="6" t="s">
        <v>100</v>
      </c>
      <c r="C30" s="5"/>
      <c r="D30" s="5"/>
      <c r="E30" s="5"/>
      <c r="F30" s="5"/>
      <c r="G30" s="5"/>
      <c r="H30" s="5"/>
      <c r="I30" s="5"/>
      <c r="J30" s="5"/>
      <c r="K30" s="5"/>
    </row>
    <row r="31" spans="2:11" ht="11.25">
      <c r="B31" s="6" t="s">
        <v>32</v>
      </c>
      <c r="C31" s="5"/>
      <c r="D31" s="5"/>
      <c r="E31" s="5"/>
      <c r="F31" s="5"/>
      <c r="G31" s="5"/>
      <c r="H31" s="5"/>
      <c r="I31" s="5"/>
      <c r="J31" s="5"/>
      <c r="K31" s="5"/>
    </row>
    <row r="32" spans="2:13" ht="11.25">
      <c r="B32" s="6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1.25">
      <c r="B33" s="6" t="s">
        <v>95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1.25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35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157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5" t="s">
        <v>117</v>
      </c>
      <c r="C6" s="95"/>
      <c r="D6" s="49"/>
      <c r="E6" s="95" t="s">
        <v>116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41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1380083</v>
      </c>
      <c r="C10" s="25">
        <v>0.49635024682948375</v>
      </c>
      <c r="D10" s="25"/>
      <c r="E10" s="24">
        <v>1391390</v>
      </c>
      <c r="F10" s="25">
        <v>0.5021034801066139</v>
      </c>
      <c r="G10" s="25">
        <v>0.008192985494350769</v>
      </c>
      <c r="H10" s="26"/>
      <c r="I10" s="26"/>
    </row>
    <row r="11" spans="1:9" ht="11.25">
      <c r="A11" s="23" t="s">
        <v>44</v>
      </c>
      <c r="B11" s="24">
        <v>1400379</v>
      </c>
      <c r="C11" s="25">
        <v>0.5036497531705163</v>
      </c>
      <c r="D11" s="25"/>
      <c r="E11" s="24">
        <v>1379732</v>
      </c>
      <c r="F11" s="25">
        <v>0.4978965198933861</v>
      </c>
      <c r="G11" s="25">
        <v>-0.014743865767767206</v>
      </c>
      <c r="H11" s="26"/>
      <c r="I11" s="26"/>
    </row>
    <row r="12" spans="1:9" ht="11.25">
      <c r="A12" s="23" t="s">
        <v>45</v>
      </c>
      <c r="B12" s="24">
        <v>2780462</v>
      </c>
      <c r="C12" s="25">
        <v>1</v>
      </c>
      <c r="D12" s="25"/>
      <c r="E12" s="24">
        <v>2771122</v>
      </c>
      <c r="F12" s="25">
        <v>1</v>
      </c>
      <c r="G12" s="25">
        <v>-0.0033591539823237815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1594534</v>
      </c>
      <c r="C14" s="25">
        <v>0.5734780766649571</v>
      </c>
      <c r="D14" s="25"/>
      <c r="E14" s="24">
        <v>1582392</v>
      </c>
      <c r="F14" s="25">
        <v>0.5710293520097636</v>
      </c>
      <c r="G14" s="25">
        <v>-0.007614763937300761</v>
      </c>
      <c r="H14" s="26"/>
      <c r="I14" s="26"/>
    </row>
    <row r="15" spans="1:9" ht="11.25">
      <c r="A15" s="23" t="s">
        <v>49</v>
      </c>
      <c r="B15" s="24">
        <v>200871</v>
      </c>
      <c r="C15" s="25">
        <v>0.07224374942006041</v>
      </c>
      <c r="D15" s="25"/>
      <c r="E15" s="24">
        <v>202242</v>
      </c>
      <c r="F15" s="25">
        <v>0.0729819906882483</v>
      </c>
      <c r="G15" s="25">
        <v>0.006825275923353802</v>
      </c>
      <c r="H15" s="26"/>
      <c r="I15" s="26"/>
    </row>
    <row r="16" spans="1:9" ht="11.25">
      <c r="A16" s="23" t="s">
        <v>48</v>
      </c>
      <c r="B16" s="24">
        <v>193071</v>
      </c>
      <c r="C16" s="25">
        <v>0.06943846022711334</v>
      </c>
      <c r="D16" s="25"/>
      <c r="E16" s="24">
        <v>193883</v>
      </c>
      <c r="F16" s="25">
        <v>0.06996552299032666</v>
      </c>
      <c r="G16" s="25">
        <v>0.004205706708930945</v>
      </c>
      <c r="H16" s="26"/>
      <c r="I16" s="26"/>
    </row>
    <row r="17" spans="1:9" ht="11.25">
      <c r="A17" s="23" t="s">
        <v>76</v>
      </c>
      <c r="B17" s="24">
        <v>170532</v>
      </c>
      <c r="C17" s="25">
        <v>0.0613322534168782</v>
      </c>
      <c r="D17" s="25"/>
      <c r="E17" s="24">
        <v>170094</v>
      </c>
      <c r="F17" s="25">
        <v>0.06138091357940935</v>
      </c>
      <c r="G17" s="25">
        <v>-0.002568432904088369</v>
      </c>
      <c r="H17" s="26"/>
      <c r="I17" s="26"/>
    </row>
    <row r="18" spans="1:9" ht="11.25">
      <c r="A18" s="23" t="s">
        <v>50</v>
      </c>
      <c r="B18" s="24">
        <v>621454</v>
      </c>
      <c r="C18" s="25">
        <v>0.22350746027099094</v>
      </c>
      <c r="D18" s="25"/>
      <c r="E18" s="24">
        <v>622511</v>
      </c>
      <c r="F18" s="25">
        <v>0.22464222073225212</v>
      </c>
      <c r="G18" s="25">
        <v>0.0017008499422321854</v>
      </c>
      <c r="H18" s="26"/>
      <c r="I18" s="26"/>
    </row>
    <row r="19" spans="1:7" ht="11.25">
      <c r="A19" s="23" t="s">
        <v>51</v>
      </c>
      <c r="B19" s="24">
        <v>2780462</v>
      </c>
      <c r="C19" s="25">
        <v>1</v>
      </c>
      <c r="D19" s="25"/>
      <c r="E19" s="24">
        <v>2771122</v>
      </c>
      <c r="F19" s="25">
        <v>1</v>
      </c>
      <c r="G19" s="25">
        <v>-0.0033591539823237815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1176357</v>
      </c>
      <c r="C21" s="25">
        <v>0.8523813422815875</v>
      </c>
      <c r="D21" s="25"/>
      <c r="E21" s="24">
        <v>1175367</v>
      </c>
      <c r="F21" s="25">
        <v>0.8447430267574152</v>
      </c>
      <c r="G21" s="25">
        <v>-0.000841581254670154</v>
      </c>
      <c r="H21" s="26"/>
      <c r="I21" s="26"/>
    </row>
    <row r="22" spans="1:9" ht="11.25">
      <c r="A22" s="23" t="s">
        <v>54</v>
      </c>
      <c r="B22" s="24">
        <v>48524</v>
      </c>
      <c r="C22" s="25">
        <v>0.035160204132649996</v>
      </c>
      <c r="D22" s="25"/>
      <c r="E22" s="24">
        <v>47813</v>
      </c>
      <c r="F22" s="25">
        <v>0.034363478248370334</v>
      </c>
      <c r="G22" s="25">
        <v>-0.014652543071469792</v>
      </c>
      <c r="H22" s="26"/>
      <c r="I22" s="26"/>
    </row>
    <row r="23" spans="1:9" ht="11.25">
      <c r="A23" s="23" t="s">
        <v>55</v>
      </c>
      <c r="B23" s="24">
        <v>90744</v>
      </c>
      <c r="C23" s="25">
        <v>0.06575256705574954</v>
      </c>
      <c r="D23" s="25"/>
      <c r="E23" s="24">
        <v>93246</v>
      </c>
      <c r="F23" s="25">
        <v>0.06701643680060947</v>
      </c>
      <c r="G23" s="25">
        <v>0.027572070880719446</v>
      </c>
      <c r="H23" s="26"/>
      <c r="I23" s="26"/>
    </row>
    <row r="24" spans="1:9" ht="11.25">
      <c r="A24" s="23" t="s">
        <v>56</v>
      </c>
      <c r="B24" s="24">
        <v>64458</v>
      </c>
      <c r="C24" s="25">
        <v>0.04670588653001305</v>
      </c>
      <c r="D24" s="25"/>
      <c r="E24" s="24">
        <v>74964</v>
      </c>
      <c r="F24" s="25">
        <v>0.05387705819360496</v>
      </c>
      <c r="G24" s="25">
        <v>0.16298985385832632</v>
      </c>
      <c r="H24" s="24"/>
      <c r="I24" s="26"/>
    </row>
    <row r="25" spans="1:9" ht="11.25">
      <c r="A25" s="23" t="s">
        <v>57</v>
      </c>
      <c r="B25" s="24">
        <v>1380083</v>
      </c>
      <c r="C25" s="25">
        <v>1</v>
      </c>
      <c r="D25" s="25"/>
      <c r="E25" s="24">
        <v>1391390</v>
      </c>
      <c r="F25" s="25">
        <v>1</v>
      </c>
      <c r="G25" s="25">
        <v>0.008192985494350769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897354</v>
      </c>
      <c r="C27" s="25">
        <v>0.6502174144598549</v>
      </c>
      <c r="D27" s="25"/>
      <c r="E27" s="24">
        <v>899618</v>
      </c>
      <c r="F27" s="25">
        <v>0.6465606336109934</v>
      </c>
      <c r="G27" s="25">
        <v>0.0025229730964591024</v>
      </c>
      <c r="H27" s="26"/>
      <c r="I27" s="26"/>
    </row>
    <row r="28" spans="1:9" ht="11.25">
      <c r="A28" s="18" t="s">
        <v>60</v>
      </c>
      <c r="B28" s="24">
        <v>482729</v>
      </c>
      <c r="C28" s="25">
        <v>0.3497825855401451</v>
      </c>
      <c r="D28" s="25"/>
      <c r="E28" s="24">
        <v>491772</v>
      </c>
      <c r="F28" s="25">
        <v>0.3534393663890067</v>
      </c>
      <c r="G28" s="25">
        <v>0.018733077979570245</v>
      </c>
      <c r="H28" s="26"/>
      <c r="I28" s="26"/>
    </row>
    <row r="29" spans="1:9" ht="11.25">
      <c r="A29" s="18" t="s">
        <v>61</v>
      </c>
      <c r="B29" s="24">
        <v>1380083</v>
      </c>
      <c r="C29" s="25">
        <v>1</v>
      </c>
      <c r="D29" s="25"/>
      <c r="E29" s="24">
        <v>1391390</v>
      </c>
      <c r="F29" s="25">
        <v>1</v>
      </c>
      <c r="G29" s="25">
        <v>0.008192985494350769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693732</v>
      </c>
      <c r="C31" s="25">
        <v>0.5026741145278943</v>
      </c>
      <c r="D31" s="25"/>
      <c r="E31" s="24">
        <v>690590</v>
      </c>
      <c r="F31" s="25">
        <v>0.49633100712237405</v>
      </c>
      <c r="G31" s="25">
        <v>-0.004529126521480964</v>
      </c>
      <c r="H31" s="26"/>
      <c r="I31" s="26"/>
    </row>
    <row r="32" spans="1:9" ht="11.25">
      <c r="A32" s="18" t="s">
        <v>64</v>
      </c>
      <c r="B32" s="24">
        <v>545717</v>
      </c>
      <c r="C32" s="25">
        <v>0.3954233187424235</v>
      </c>
      <c r="D32" s="25"/>
      <c r="E32" s="24">
        <v>552442</v>
      </c>
      <c r="F32" s="25">
        <v>0.3970432445252589</v>
      </c>
      <c r="G32" s="25">
        <v>0.01232323713573158</v>
      </c>
      <c r="H32" s="26"/>
      <c r="I32" s="26"/>
    </row>
    <row r="33" spans="1:9" ht="11.25">
      <c r="A33" s="18" t="s">
        <v>65</v>
      </c>
      <c r="B33" s="24">
        <v>140634</v>
      </c>
      <c r="C33" s="25">
        <v>0.1019025667296822</v>
      </c>
      <c r="D33" s="25"/>
      <c r="E33" s="24">
        <v>148358</v>
      </c>
      <c r="F33" s="25">
        <v>0.10662574835236706</v>
      </c>
      <c r="G33" s="25">
        <v>0.0549227071689633</v>
      </c>
      <c r="H33" s="26"/>
      <c r="I33" s="26"/>
    </row>
    <row r="34" spans="1:9" ht="11.25">
      <c r="A34" s="18" t="s">
        <v>61</v>
      </c>
      <c r="B34" s="24">
        <v>1380083</v>
      </c>
      <c r="C34" s="25">
        <v>1</v>
      </c>
      <c r="D34" s="25"/>
      <c r="E34" s="24">
        <v>1391390</v>
      </c>
      <c r="F34" s="25">
        <v>1</v>
      </c>
      <c r="G34" s="25">
        <v>0.008192985494350769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308352</v>
      </c>
      <c r="C36" s="25">
        <v>0.2234300400772997</v>
      </c>
      <c r="D36" s="25"/>
      <c r="E36" s="24">
        <v>301131</v>
      </c>
      <c r="F36" s="25">
        <v>0.21642458261163297</v>
      </c>
      <c r="G36" s="25">
        <v>-0.023418041718555438</v>
      </c>
      <c r="H36" s="26"/>
      <c r="I36" s="26"/>
    </row>
    <row r="37" spans="1:9" ht="11.25">
      <c r="A37" s="23" t="s">
        <v>103</v>
      </c>
      <c r="B37" s="24">
        <v>295498</v>
      </c>
      <c r="C37" s="25">
        <v>0.21411610750947588</v>
      </c>
      <c r="D37" s="25"/>
      <c r="E37" s="24">
        <v>296962</v>
      </c>
      <c r="F37" s="25">
        <v>0.21342829832038465</v>
      </c>
      <c r="G37" s="25">
        <v>0.004954348252780072</v>
      </c>
      <c r="H37" s="26"/>
      <c r="I37" s="26"/>
    </row>
    <row r="38" spans="1:9" ht="11.25">
      <c r="A38" s="23" t="s">
        <v>114</v>
      </c>
      <c r="B38" s="24">
        <v>285996</v>
      </c>
      <c r="C38" s="25">
        <v>0.20723101436652724</v>
      </c>
      <c r="D38" s="25"/>
      <c r="E38" s="24">
        <v>269959</v>
      </c>
      <c r="F38" s="25">
        <v>0.19402108682684222</v>
      </c>
      <c r="G38" s="25">
        <v>-0.05607421082812347</v>
      </c>
      <c r="H38" s="26"/>
      <c r="I38" s="26"/>
    </row>
    <row r="39" spans="1:9" ht="11.25">
      <c r="A39" s="23" t="s">
        <v>105</v>
      </c>
      <c r="B39" s="24">
        <v>208790</v>
      </c>
      <c r="C39" s="25">
        <v>0.15128800224334332</v>
      </c>
      <c r="D39" s="25"/>
      <c r="E39" s="24">
        <v>224720</v>
      </c>
      <c r="F39" s="25">
        <v>0.16150755719101043</v>
      </c>
      <c r="G39" s="25">
        <v>0.0762967575075435</v>
      </c>
      <c r="H39" s="26"/>
      <c r="I39" s="26"/>
    </row>
    <row r="40" spans="1:9" ht="11.25">
      <c r="A40" s="23" t="s">
        <v>108</v>
      </c>
      <c r="B40" s="24">
        <v>156278</v>
      </c>
      <c r="C40" s="25">
        <v>0.11323811683790033</v>
      </c>
      <c r="D40" s="25"/>
      <c r="E40" s="24">
        <v>172144</v>
      </c>
      <c r="F40" s="25">
        <v>0.12372088343311365</v>
      </c>
      <c r="G40" s="25">
        <v>0.10152420686213026</v>
      </c>
      <c r="H40" s="26"/>
      <c r="I40" s="26"/>
    </row>
    <row r="41" spans="1:9" ht="11.25">
      <c r="A41" s="23" t="s">
        <v>115</v>
      </c>
      <c r="B41" s="24">
        <v>69678</v>
      </c>
      <c r="C41" s="25">
        <v>0.050488267734621756</v>
      </c>
      <c r="D41" s="25"/>
      <c r="E41" s="24">
        <v>68776</v>
      </c>
      <c r="F41" s="25">
        <v>0.04942970698366382</v>
      </c>
      <c r="G41" s="25">
        <v>-0.012945262493182952</v>
      </c>
      <c r="H41" s="23"/>
      <c r="I41" s="26"/>
    </row>
    <row r="42" spans="1:9" ht="11.25">
      <c r="A42" s="23" t="s">
        <v>153</v>
      </c>
      <c r="B42" s="24">
        <v>13609</v>
      </c>
      <c r="C42" s="25">
        <v>0.009861001113701133</v>
      </c>
      <c r="D42" s="25"/>
      <c r="E42" s="24">
        <v>14114</v>
      </c>
      <c r="F42" s="25">
        <v>0.010143813021510864</v>
      </c>
      <c r="G42" s="25">
        <v>0.03710779631126471</v>
      </c>
      <c r="H42" s="26"/>
      <c r="I42" s="26"/>
    </row>
    <row r="43" spans="1:9" ht="11.25">
      <c r="A43" s="23" t="s">
        <v>67</v>
      </c>
      <c r="B43" s="24">
        <v>1338201</v>
      </c>
      <c r="C43" s="25">
        <v>0.9696525498828693</v>
      </c>
      <c r="D43" s="25"/>
      <c r="E43" s="24">
        <v>1347806</v>
      </c>
      <c r="F43" s="25">
        <v>0.9686759283881585</v>
      </c>
      <c r="G43" s="25">
        <v>0.0071775465718528775</v>
      </c>
      <c r="H43" s="26"/>
      <c r="I43" s="26"/>
    </row>
    <row r="44" spans="1:9" ht="11.25">
      <c r="A44" s="23" t="s">
        <v>68</v>
      </c>
      <c r="B44" s="24">
        <v>41882</v>
      </c>
      <c r="C44" s="25">
        <v>0.030347450117130637</v>
      </c>
      <c r="D44" s="25"/>
      <c r="E44" s="24">
        <v>43584</v>
      </c>
      <c r="F44" s="25">
        <v>0.0313240716118414</v>
      </c>
      <c r="G44" s="25">
        <v>0.04063798290435039</v>
      </c>
      <c r="H44" s="26"/>
      <c r="I44" s="26"/>
    </row>
    <row r="45" spans="1:9" ht="11.25">
      <c r="A45" s="22" t="s">
        <v>61</v>
      </c>
      <c r="B45" s="24">
        <v>1380083</v>
      </c>
      <c r="C45" s="25">
        <v>1</v>
      </c>
      <c r="D45" s="25"/>
      <c r="E45" s="24">
        <v>1391390</v>
      </c>
      <c r="F45" s="25">
        <v>0.9999999999999999</v>
      </c>
      <c r="G45" s="25">
        <v>0.008192985494350769</v>
      </c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22485</v>
      </c>
      <c r="E47" s="18">
        <v>22538</v>
      </c>
      <c r="G47" s="25">
        <v>0.0023571269735378486</v>
      </c>
    </row>
    <row r="48" spans="1:7" ht="11.25">
      <c r="A48" s="23" t="s">
        <v>70</v>
      </c>
      <c r="B48" s="18">
        <v>14631</v>
      </c>
      <c r="C48" s="27">
        <v>0.6500933084510797</v>
      </c>
      <c r="E48" s="18">
        <v>12473</v>
      </c>
      <c r="F48" s="27">
        <v>0.6444995607916085</v>
      </c>
      <c r="G48" s="25">
        <v>-0.1474950447679585</v>
      </c>
    </row>
    <row r="49" spans="1:7" ht="11.25">
      <c r="A49" s="23" t="s">
        <v>71</v>
      </c>
      <c r="B49" s="18">
        <v>7355</v>
      </c>
      <c r="C49" s="27">
        <v>0.3268017417577535</v>
      </c>
      <c r="E49" s="18">
        <v>6293</v>
      </c>
      <c r="F49" s="27">
        <v>0.32516922440965224</v>
      </c>
      <c r="G49" s="25">
        <v>-0.14439157036029915</v>
      </c>
    </row>
    <row r="50" spans="1:7" ht="11.25">
      <c r="A50" s="23" t="s">
        <v>72</v>
      </c>
      <c r="B50" s="18">
        <v>520</v>
      </c>
      <c r="C50" s="27">
        <v>0.0231049497911668</v>
      </c>
      <c r="E50" s="18">
        <v>587</v>
      </c>
      <c r="F50" s="27">
        <v>0.030331214798739212</v>
      </c>
      <c r="G50" s="25">
        <v>0.12884615384615383</v>
      </c>
    </row>
    <row r="51" spans="1:7" ht="12" thickBot="1">
      <c r="A51" s="28" t="s">
        <v>73</v>
      </c>
      <c r="B51" s="29">
        <v>22506</v>
      </c>
      <c r="C51" s="30">
        <v>1</v>
      </c>
      <c r="D51" s="29"/>
      <c r="E51" s="29">
        <v>19353</v>
      </c>
      <c r="F51" s="30">
        <v>1</v>
      </c>
      <c r="G51" s="31">
        <v>-0.14009597440682486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/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157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117</v>
      </c>
      <c r="C59" s="95"/>
      <c r="D59" s="49"/>
      <c r="E59" s="95" t="s">
        <v>116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41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1334654</v>
      </c>
      <c r="C63" s="25">
        <v>0.4800115951953308</v>
      </c>
      <c r="D63" s="25"/>
      <c r="E63" s="24">
        <v>1345597</v>
      </c>
      <c r="F63" s="25">
        <v>0.48557840470394303</v>
      </c>
      <c r="G63" s="25">
        <v>0.008199128762960362</v>
      </c>
    </row>
    <row r="64" spans="1:7" ht="11.25">
      <c r="A64" s="23" t="s">
        <v>44</v>
      </c>
      <c r="B64" s="24">
        <v>1331631</v>
      </c>
      <c r="C64" s="25">
        <v>0.47892436580683356</v>
      </c>
      <c r="D64" s="25"/>
      <c r="E64" s="24">
        <v>1312099</v>
      </c>
      <c r="F64" s="25">
        <v>0.47349016030329955</v>
      </c>
      <c r="G64" s="25">
        <v>-0.014667727020473365</v>
      </c>
    </row>
    <row r="65" spans="1:7" ht="11.25">
      <c r="A65" s="23" t="s">
        <v>45</v>
      </c>
      <c r="B65" s="24">
        <v>2666285</v>
      </c>
      <c r="C65" s="25">
        <v>0.9589359610021644</v>
      </c>
      <c r="D65" s="25"/>
      <c r="E65" s="24">
        <v>2657696</v>
      </c>
      <c r="F65" s="25">
        <v>0.9590685650072426</v>
      </c>
      <c r="G65" s="25">
        <v>-0.0032213360537226565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1576252</v>
      </c>
      <c r="C67" s="25">
        <v>0.5669029103796419</v>
      </c>
      <c r="D67" s="25"/>
      <c r="E67" s="24">
        <v>1563455</v>
      </c>
      <c r="F67" s="25">
        <v>0.5641956579320578</v>
      </c>
      <c r="G67" s="25">
        <v>-0.00811862570198163</v>
      </c>
    </row>
    <row r="68" spans="1:7" ht="11.25">
      <c r="A68" s="23" t="s">
        <v>48</v>
      </c>
      <c r="B68" s="24">
        <v>191054</v>
      </c>
      <c r="C68" s="25">
        <v>0.06871304121401407</v>
      </c>
      <c r="D68" s="25"/>
      <c r="E68" s="24">
        <v>191834</v>
      </c>
      <c r="F68" s="25">
        <v>0.06922611130076554</v>
      </c>
      <c r="G68" s="25">
        <v>0.004082615386225896</v>
      </c>
    </row>
    <row r="69" spans="1:7" ht="11.25">
      <c r="A69" s="23" t="s">
        <v>49</v>
      </c>
      <c r="B69" s="24">
        <v>191997</v>
      </c>
      <c r="C69" s="25">
        <v>0.06905219348439216</v>
      </c>
      <c r="D69" s="25"/>
      <c r="E69" s="24">
        <v>193177</v>
      </c>
      <c r="F69" s="25">
        <v>0.06971075253994591</v>
      </c>
      <c r="G69" s="25">
        <v>0.006145929363479574</v>
      </c>
    </row>
    <row r="70" spans="1:7" ht="11.25">
      <c r="A70" s="23" t="s">
        <v>76</v>
      </c>
      <c r="B70" s="24">
        <v>132355</v>
      </c>
      <c r="C70" s="25">
        <v>0.04760180142724482</v>
      </c>
      <c r="D70" s="25"/>
      <c r="E70" s="24">
        <v>131903</v>
      </c>
      <c r="F70" s="25">
        <v>0.047599131326589016</v>
      </c>
      <c r="G70" s="25">
        <v>-0.0034150579879868026</v>
      </c>
    </row>
    <row r="71" spans="1:7" ht="11.25">
      <c r="A71" s="23" t="s">
        <v>50</v>
      </c>
      <c r="B71" s="24">
        <v>574627</v>
      </c>
      <c r="C71" s="25">
        <v>0.2066660144968714</v>
      </c>
      <c r="D71" s="25"/>
      <c r="E71" s="24">
        <v>577327</v>
      </c>
      <c r="F71" s="25">
        <v>0.20833691190788425</v>
      </c>
      <c r="G71" s="25">
        <v>0.004698700200303829</v>
      </c>
    </row>
    <row r="72" spans="1:7" ht="11.25">
      <c r="A72" s="23" t="s">
        <v>51</v>
      </c>
      <c r="B72" s="24">
        <v>2666285</v>
      </c>
      <c r="C72" s="25">
        <v>0.9589359610021644</v>
      </c>
      <c r="D72" s="25"/>
      <c r="E72" s="24">
        <v>2657696</v>
      </c>
      <c r="F72" s="25">
        <v>0.9590685650072426</v>
      </c>
      <c r="G72" s="25">
        <v>-0.0032213360537226565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1146311</v>
      </c>
      <c r="C74" s="25">
        <v>0.8306101879379718</v>
      </c>
      <c r="D74" s="25"/>
      <c r="E74" s="24">
        <v>1145407</v>
      </c>
      <c r="F74" s="25">
        <v>0.823210602347293</v>
      </c>
      <c r="G74" s="25">
        <v>-0.0007886167017502332</v>
      </c>
    </row>
    <row r="75" spans="1:7" ht="11.25">
      <c r="A75" s="23" t="s">
        <v>54</v>
      </c>
      <c r="B75" s="24">
        <v>48293</v>
      </c>
      <c r="C75" s="25">
        <v>0.03499282289543455</v>
      </c>
      <c r="D75" s="25"/>
      <c r="E75" s="24">
        <v>47564</v>
      </c>
      <c r="F75" s="25">
        <v>0.034184520515455764</v>
      </c>
      <c r="G75" s="25">
        <v>-0.015095355434534996</v>
      </c>
    </row>
    <row r="76" spans="1:7" ht="11.25">
      <c r="A76" s="23" t="s">
        <v>55</v>
      </c>
      <c r="B76" s="24">
        <v>78206</v>
      </c>
      <c r="C76" s="25">
        <v>0.05666760622368365</v>
      </c>
      <c r="D76" s="25"/>
      <c r="E76" s="24">
        <v>80389</v>
      </c>
      <c r="F76" s="25">
        <v>0.05777603691272756</v>
      </c>
      <c r="G76" s="25">
        <v>0.02791345932537137</v>
      </c>
    </row>
    <row r="77" spans="1:7" ht="11.25">
      <c r="A77" s="23" t="s">
        <v>56</v>
      </c>
      <c r="B77" s="24">
        <v>61844</v>
      </c>
      <c r="C77" s="25">
        <v>0.044811797551306695</v>
      </c>
      <c r="D77" s="25"/>
      <c r="E77" s="24">
        <v>72237</v>
      </c>
      <c r="F77" s="25">
        <v>0.05191714760060084</v>
      </c>
      <c r="G77" s="25">
        <v>0.16805187245326958</v>
      </c>
    </row>
    <row r="78" spans="1:7" ht="11.25">
      <c r="A78" s="23" t="s">
        <v>57</v>
      </c>
      <c r="B78" s="24">
        <v>1334654</v>
      </c>
      <c r="C78" s="25">
        <v>0.9670824146083967</v>
      </c>
      <c r="D78" s="25"/>
      <c r="E78" s="24">
        <v>1345597</v>
      </c>
      <c r="F78" s="25">
        <v>0.9670883073760772</v>
      </c>
      <c r="G78" s="25">
        <v>0.008199128762960362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864358</v>
      </c>
      <c r="C80" s="25">
        <v>0.6263087075197651</v>
      </c>
      <c r="D80" s="25"/>
      <c r="E80" s="24">
        <v>866526</v>
      </c>
      <c r="F80" s="25">
        <v>0.6227772227772228</v>
      </c>
      <c r="G80" s="25">
        <v>0.0025082199736683464</v>
      </c>
    </row>
    <row r="81" spans="1:7" ht="11.25">
      <c r="A81" s="18" t="s">
        <v>60</v>
      </c>
      <c r="B81" s="24">
        <v>470296</v>
      </c>
      <c r="C81" s="25">
        <v>0.34077370708863164</v>
      </c>
      <c r="D81" s="25"/>
      <c r="E81" s="24">
        <v>479071</v>
      </c>
      <c r="F81" s="25">
        <v>0.3443110845988544</v>
      </c>
      <c r="G81" s="25">
        <v>0.018658461904842882</v>
      </c>
    </row>
    <row r="82" spans="1:7" ht="11.25">
      <c r="A82" s="18" t="s">
        <v>61</v>
      </c>
      <c r="B82" s="24">
        <v>1334654</v>
      </c>
      <c r="C82" s="25">
        <v>0.9670824146083967</v>
      </c>
      <c r="D82" s="25"/>
      <c r="E82" s="24">
        <v>1345597</v>
      </c>
      <c r="F82" s="25">
        <v>0.9670883073760772</v>
      </c>
      <c r="G82" s="25">
        <v>0.008199128762960362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682256</v>
      </c>
      <c r="C84" s="25">
        <v>0.49435867263055916</v>
      </c>
      <c r="D84" s="25"/>
      <c r="E84" s="24">
        <v>678972</v>
      </c>
      <c r="F84" s="25">
        <v>0.4879810836645369</v>
      </c>
      <c r="G84" s="25">
        <v>-0.004813442461480744</v>
      </c>
    </row>
    <row r="85" spans="1:7" ht="11.25">
      <c r="A85" s="18" t="s">
        <v>64</v>
      </c>
      <c r="B85" s="24">
        <v>524811</v>
      </c>
      <c r="C85" s="25">
        <v>0.38027495447737564</v>
      </c>
      <c r="D85" s="25"/>
      <c r="E85" s="24">
        <v>532112</v>
      </c>
      <c r="F85" s="25">
        <v>0.382431956532676</v>
      </c>
      <c r="G85" s="25">
        <v>0.01391167486961975</v>
      </c>
    </row>
    <row r="86" spans="1:7" ht="11.25">
      <c r="A86" s="18" t="s">
        <v>65</v>
      </c>
      <c r="B86" s="24">
        <v>127587</v>
      </c>
      <c r="C86" s="25">
        <v>0.09244878750046193</v>
      </c>
      <c r="D86" s="25"/>
      <c r="E86" s="24">
        <v>134513</v>
      </c>
      <c r="F86" s="25">
        <v>0.09667526717886431</v>
      </c>
      <c r="G86" s="25">
        <v>0.05428452742050527</v>
      </c>
    </row>
    <row r="87" spans="1:7" ht="11.25">
      <c r="A87" s="18" t="s">
        <v>61</v>
      </c>
      <c r="B87" s="24">
        <v>1334654</v>
      </c>
      <c r="C87" s="25">
        <v>0.9670824146083967</v>
      </c>
      <c r="D87" s="25"/>
      <c r="E87" s="24">
        <v>1345597</v>
      </c>
      <c r="F87" s="25">
        <v>0.9670883073760772</v>
      </c>
      <c r="G87" s="25">
        <v>0.008199128762960362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33">
        <v>308352</v>
      </c>
      <c r="C89" s="25">
        <v>0.2234300400772997</v>
      </c>
      <c r="D89" s="25"/>
      <c r="E89" s="33">
        <v>301131</v>
      </c>
      <c r="F89" s="25">
        <v>0.21642458261163297</v>
      </c>
      <c r="G89" s="25">
        <v>-0.023418041718555438</v>
      </c>
    </row>
    <row r="90" spans="1:7" ht="11.25">
      <c r="A90" s="23" t="s">
        <v>103</v>
      </c>
      <c r="B90" s="33">
        <v>295498</v>
      </c>
      <c r="C90" s="25">
        <v>0.21411610750947588</v>
      </c>
      <c r="D90" s="25"/>
      <c r="E90" s="33">
        <v>296962</v>
      </c>
      <c r="F90" s="25">
        <v>0.21342829832038465</v>
      </c>
      <c r="G90" s="25">
        <v>0.004954348252780072</v>
      </c>
    </row>
    <row r="91" spans="1:7" ht="11.25">
      <c r="A91" s="23" t="s">
        <v>114</v>
      </c>
      <c r="B91" s="33">
        <v>285996</v>
      </c>
      <c r="C91" s="25">
        <v>0.20723101436652724</v>
      </c>
      <c r="D91" s="25"/>
      <c r="E91" s="33">
        <v>269959</v>
      </c>
      <c r="F91" s="25">
        <v>0.19402108682684222</v>
      </c>
      <c r="G91" s="25">
        <v>-0.05607421082812347</v>
      </c>
    </row>
    <row r="92" spans="1:7" ht="11.25">
      <c r="A92" s="23" t="s">
        <v>105</v>
      </c>
      <c r="B92" s="33">
        <v>208790</v>
      </c>
      <c r="C92" s="25">
        <v>0.15128800224334332</v>
      </c>
      <c r="D92" s="25"/>
      <c r="E92" s="33">
        <v>224720</v>
      </c>
      <c r="F92" s="25">
        <v>0.16150755719101043</v>
      </c>
      <c r="G92" s="25">
        <v>0.0762967575075435</v>
      </c>
    </row>
    <row r="93" spans="1:7" ht="11.25">
      <c r="A93" s="23" t="s">
        <v>108</v>
      </c>
      <c r="B93" s="33">
        <v>156278</v>
      </c>
      <c r="C93" s="25">
        <v>0.11323811683790033</v>
      </c>
      <c r="D93" s="25"/>
      <c r="E93" s="33">
        <v>172144</v>
      </c>
      <c r="F93" s="25">
        <v>0.12372088343311365</v>
      </c>
      <c r="G93" s="25">
        <v>0.10152420686213026</v>
      </c>
    </row>
    <row r="94" spans="1:7" ht="11.25">
      <c r="A94" s="23" t="s">
        <v>115</v>
      </c>
      <c r="B94" s="33">
        <v>69678</v>
      </c>
      <c r="C94" s="25">
        <v>0.050488267734621756</v>
      </c>
      <c r="D94" s="25"/>
      <c r="E94" s="33">
        <v>68776</v>
      </c>
      <c r="F94" s="25">
        <v>0.04942970698366382</v>
      </c>
      <c r="G94" s="25">
        <v>-0.012945262493182952</v>
      </c>
    </row>
    <row r="95" spans="1:7" ht="11.25">
      <c r="A95" s="23" t="s">
        <v>119</v>
      </c>
      <c r="B95" s="33">
        <v>10062</v>
      </c>
      <c r="C95" s="25">
        <v>0.00729086583922851</v>
      </c>
      <c r="D95" s="25"/>
      <c r="E95" s="33">
        <v>11905</v>
      </c>
      <c r="F95" s="25">
        <v>0.00855619200942942</v>
      </c>
      <c r="G95" s="25">
        <v>0.1831643808387995</v>
      </c>
    </row>
    <row r="96" spans="1:7" ht="11.25">
      <c r="A96" s="22" t="s">
        <v>61</v>
      </c>
      <c r="B96" s="24">
        <v>1334654</v>
      </c>
      <c r="C96" s="25">
        <v>0.9670824146083967</v>
      </c>
      <c r="D96" s="25"/>
      <c r="E96" s="24">
        <v>1345597</v>
      </c>
      <c r="F96" s="25">
        <v>0.967088307376077</v>
      </c>
      <c r="G96" s="25">
        <v>0.008199128762960362</v>
      </c>
    </row>
    <row r="97" spans="1:7" ht="11.25">
      <c r="A97" s="22" t="s">
        <v>69</v>
      </c>
      <c r="G97" s="20"/>
    </row>
    <row r="98" spans="1:7" ht="11.25">
      <c r="A98" s="23" t="s">
        <v>79</v>
      </c>
      <c r="B98" s="18">
        <v>22298</v>
      </c>
      <c r="E98" s="18">
        <v>22287</v>
      </c>
      <c r="G98" s="25">
        <v>-0.000493317786348535</v>
      </c>
    </row>
    <row r="99" spans="1:7" ht="11.25">
      <c r="A99" s="23" t="s">
        <v>70</v>
      </c>
      <c r="B99" s="18">
        <v>14517</v>
      </c>
      <c r="C99" s="27">
        <v>0.645027992535324</v>
      </c>
      <c r="E99" s="18">
        <v>12378</v>
      </c>
      <c r="F99" s="27">
        <v>0.6395907611223066</v>
      </c>
      <c r="G99" s="25">
        <v>-0.14734449266377347</v>
      </c>
    </row>
    <row r="100" spans="1:7" ht="11.25">
      <c r="A100" s="23" t="s">
        <v>71</v>
      </c>
      <c r="B100" s="18">
        <v>7289</v>
      </c>
      <c r="C100" s="27">
        <v>0.3238691904381054</v>
      </c>
      <c r="E100" s="18">
        <v>6240</v>
      </c>
      <c r="F100" s="27">
        <v>0.32243063090993646</v>
      </c>
      <c r="G100" s="25">
        <v>-0.1439154890931541</v>
      </c>
    </row>
    <row r="101" spans="1:7" ht="11.25">
      <c r="A101" s="23" t="s">
        <v>72</v>
      </c>
      <c r="B101" s="18">
        <v>518</v>
      </c>
      <c r="C101" s="27">
        <v>0.023016084599662312</v>
      </c>
      <c r="E101" s="18">
        <v>587</v>
      </c>
      <c r="F101" s="27">
        <v>0.030331214798739212</v>
      </c>
      <c r="G101" s="25">
        <v>0.13320463320463327</v>
      </c>
    </row>
    <row r="102" spans="1:7" ht="12" thickBot="1">
      <c r="A102" s="28" t="s">
        <v>73</v>
      </c>
      <c r="B102" s="29">
        <v>22324</v>
      </c>
      <c r="C102" s="30">
        <v>0.9919132675730917</v>
      </c>
      <c r="D102" s="29"/>
      <c r="E102" s="29">
        <v>19205</v>
      </c>
      <c r="F102" s="30">
        <v>0.9923526068309824</v>
      </c>
      <c r="G102" s="31">
        <v>-0.13971510481992477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4.7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157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117</v>
      </c>
      <c r="C110" s="95"/>
      <c r="D110" s="49"/>
      <c r="E110" s="95" t="s">
        <v>116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41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45429</v>
      </c>
      <c r="C114" s="25">
        <v>0.016338651634152886</v>
      </c>
      <c r="D114" s="25"/>
      <c r="E114" s="24">
        <v>45793</v>
      </c>
      <c r="F114" s="25">
        <v>0.01652507540267083</v>
      </c>
      <c r="G114" s="25">
        <v>0.00801250302670109</v>
      </c>
    </row>
    <row r="115" spans="1:7" ht="11.25">
      <c r="A115" s="23" t="s">
        <v>44</v>
      </c>
      <c r="B115" s="24">
        <v>68748</v>
      </c>
      <c r="C115" s="25">
        <v>0.024725387363682728</v>
      </c>
      <c r="D115" s="25"/>
      <c r="E115" s="24">
        <v>67633</v>
      </c>
      <c r="F115" s="25">
        <v>0.024406359590086614</v>
      </c>
      <c r="G115" s="25">
        <v>-0.01621865363356023</v>
      </c>
    </row>
    <row r="116" spans="1:7" ht="11.25">
      <c r="A116" s="23" t="s">
        <v>45</v>
      </c>
      <c r="B116" s="24">
        <v>114177</v>
      </c>
      <c r="C116" s="25">
        <v>0.04106403899783562</v>
      </c>
      <c r="D116" s="25"/>
      <c r="E116" s="24">
        <v>113426</v>
      </c>
      <c r="F116" s="25">
        <v>0.04093143499275745</v>
      </c>
      <c r="G116" s="25">
        <v>-0.00657750685339431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18282</v>
      </c>
      <c r="C118" s="25">
        <v>0.006575166285315175</v>
      </c>
      <c r="D118" s="25"/>
      <c r="E118" s="24">
        <v>18937</v>
      </c>
      <c r="F118" s="25">
        <v>0.0068336940777057095</v>
      </c>
      <c r="G118" s="25">
        <v>0.035827589979214425</v>
      </c>
    </row>
    <row r="119" spans="1:7" ht="11.25">
      <c r="A119" s="23" t="s">
        <v>49</v>
      </c>
      <c r="B119" s="24">
        <v>8874</v>
      </c>
      <c r="C119" s="25">
        <v>0.003191555935668245</v>
      </c>
      <c r="D119" s="25"/>
      <c r="E119" s="24">
        <v>9065</v>
      </c>
      <c r="F119" s="25">
        <v>0.0032712381483023844</v>
      </c>
      <c r="G119" s="25">
        <v>0.021523551949515385</v>
      </c>
    </row>
    <row r="120" spans="1:7" ht="11.25">
      <c r="A120" s="23" t="s">
        <v>48</v>
      </c>
      <c r="B120" s="24">
        <v>2017</v>
      </c>
      <c r="C120" s="25">
        <v>0.000725419013099262</v>
      </c>
      <c r="D120" s="25"/>
      <c r="E120" s="24">
        <v>2049</v>
      </c>
      <c r="F120" s="25">
        <v>0.0007394116895611236</v>
      </c>
      <c r="G120" s="25">
        <v>0.01586514625681712</v>
      </c>
    </row>
    <row r="121" spans="1:7" ht="11.25">
      <c r="A121" s="23" t="s">
        <v>76</v>
      </c>
      <c r="B121" s="24">
        <v>38177</v>
      </c>
      <c r="C121" s="25">
        <v>0.013730451989633378</v>
      </c>
      <c r="D121" s="25"/>
      <c r="E121" s="24">
        <v>38191</v>
      </c>
      <c r="F121" s="25">
        <v>0.013781782252820337</v>
      </c>
      <c r="G121" s="25">
        <v>0.0003667129423474691</v>
      </c>
    </row>
    <row r="122" spans="1:7" ht="11.25">
      <c r="A122" s="23" t="s">
        <v>50</v>
      </c>
      <c r="B122" s="24">
        <v>46827</v>
      </c>
      <c r="C122" s="25">
        <v>0.016841445774119553</v>
      </c>
      <c r="D122" s="25"/>
      <c r="E122" s="24">
        <v>45184</v>
      </c>
      <c r="F122" s="25">
        <v>0.01630530882436789</v>
      </c>
      <c r="G122" s="25">
        <v>-0.035086595340295124</v>
      </c>
    </row>
    <row r="123" spans="1:7" ht="11.25">
      <c r="A123" s="23" t="s">
        <v>51</v>
      </c>
      <c r="B123" s="24">
        <v>114177</v>
      </c>
      <c r="C123" s="25">
        <v>0.04106403899783562</v>
      </c>
      <c r="D123" s="25"/>
      <c r="E123" s="24">
        <v>113426</v>
      </c>
      <c r="F123" s="25">
        <v>0.04093143499275745</v>
      </c>
      <c r="G123" s="25">
        <v>-0.00657750685339431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30046</v>
      </c>
      <c r="C125" s="25">
        <v>0.021771154343615564</v>
      </c>
      <c r="D125" s="25"/>
      <c r="E125" s="24">
        <v>29960</v>
      </c>
      <c r="F125" s="25">
        <v>0.021532424410122254</v>
      </c>
      <c r="G125" s="25">
        <v>-0.0028622778406443006</v>
      </c>
    </row>
    <row r="126" spans="1:7" ht="11.25">
      <c r="A126" s="23" t="s">
        <v>54</v>
      </c>
      <c r="B126" s="24">
        <v>231</v>
      </c>
      <c r="C126" s="25">
        <v>0.00016738123721544285</v>
      </c>
      <c r="D126" s="25"/>
      <c r="E126" s="24">
        <v>249</v>
      </c>
      <c r="F126" s="25">
        <v>0.00017895773291456746</v>
      </c>
      <c r="G126" s="25">
        <v>0.07792207792207795</v>
      </c>
    </row>
    <row r="127" spans="1:7" ht="11.25">
      <c r="A127" s="23" t="s">
        <v>55</v>
      </c>
      <c r="B127" s="24">
        <v>12538</v>
      </c>
      <c r="C127" s="25">
        <v>0.009084960832065897</v>
      </c>
      <c r="D127" s="25"/>
      <c r="E127" s="24">
        <v>12857</v>
      </c>
      <c r="F127" s="25">
        <v>0.009240399887881902</v>
      </c>
      <c r="G127" s="25">
        <v>0.02544265433083437</v>
      </c>
    </row>
    <row r="128" spans="1:7" ht="11.25">
      <c r="A128" s="23" t="s">
        <v>56</v>
      </c>
      <c r="B128" s="24">
        <v>2614</v>
      </c>
      <c r="C128" s="25">
        <v>0.001894088978706353</v>
      </c>
      <c r="D128" s="25"/>
      <c r="E128" s="24">
        <v>2727</v>
      </c>
      <c r="F128" s="25">
        <v>0.001959910593004118</v>
      </c>
      <c r="G128" s="25">
        <v>0.04322876817138477</v>
      </c>
    </row>
    <row r="129" spans="1:7" ht="11.25">
      <c r="A129" s="23" t="s">
        <v>57</v>
      </c>
      <c r="B129" s="24">
        <v>45429</v>
      </c>
      <c r="C129" s="25">
        <v>0.032917585391603256</v>
      </c>
      <c r="D129" s="25"/>
      <c r="E129" s="24">
        <v>45793</v>
      </c>
      <c r="F129" s="25">
        <v>0.03291169262392284</v>
      </c>
      <c r="G129" s="25">
        <v>0.00801250302670109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32996</v>
      </c>
      <c r="C131" s="25">
        <v>0.023908706940089834</v>
      </c>
      <c r="D131" s="25"/>
      <c r="E131" s="24">
        <v>33092</v>
      </c>
      <c r="F131" s="25">
        <v>0.023783410833770547</v>
      </c>
      <c r="G131" s="25">
        <v>0.0029094435689174247</v>
      </c>
    </row>
    <row r="132" spans="1:7" ht="11.25">
      <c r="A132" s="18" t="s">
        <v>60</v>
      </c>
      <c r="B132" s="24">
        <v>12433</v>
      </c>
      <c r="C132" s="25">
        <v>0.009008878451513424</v>
      </c>
      <c r="D132" s="25"/>
      <c r="E132" s="24">
        <v>12701</v>
      </c>
      <c r="F132" s="25">
        <v>0.009128281790152295</v>
      </c>
      <c r="G132" s="25">
        <v>0.02155553768197538</v>
      </c>
    </row>
    <row r="133" spans="1:7" ht="11.25">
      <c r="A133" s="18" t="s">
        <v>61</v>
      </c>
      <c r="B133" s="24">
        <v>45429</v>
      </c>
      <c r="C133" s="25">
        <v>0.032917585391603256</v>
      </c>
      <c r="D133" s="25"/>
      <c r="E133" s="24">
        <v>45793</v>
      </c>
      <c r="F133" s="25">
        <v>0.03291169262392284</v>
      </c>
      <c r="G133" s="25">
        <v>0.00801250302670109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11476</v>
      </c>
      <c r="C135" s="25">
        <v>0.00831544189733516</v>
      </c>
      <c r="D135" s="25"/>
      <c r="E135" s="24">
        <v>11618</v>
      </c>
      <c r="F135" s="25">
        <v>0.008349923457837126</v>
      </c>
      <c r="G135" s="25">
        <v>0.012373649355176042</v>
      </c>
    </row>
    <row r="136" spans="1:7" ht="11.25">
      <c r="A136" s="18" t="s">
        <v>64</v>
      </c>
      <c r="B136" s="24">
        <v>20906</v>
      </c>
      <c r="C136" s="25">
        <v>0.015148364265047827</v>
      </c>
      <c r="D136" s="25"/>
      <c r="E136" s="24">
        <v>20330</v>
      </c>
      <c r="F136" s="25">
        <v>0.014611287992582957</v>
      </c>
      <c r="G136" s="25">
        <v>-0.027551898976370448</v>
      </c>
    </row>
    <row r="137" spans="1:7" ht="11.25">
      <c r="A137" s="18" t="s">
        <v>65</v>
      </c>
      <c r="B137" s="24">
        <v>13047</v>
      </c>
      <c r="C137" s="25">
        <v>0.009453779229220272</v>
      </c>
      <c r="D137" s="25"/>
      <c r="E137" s="24">
        <v>13845</v>
      </c>
      <c r="F137" s="25">
        <v>0.009950481173502756</v>
      </c>
      <c r="G137" s="25">
        <v>0.061163485858818145</v>
      </c>
    </row>
    <row r="138" spans="1:7" ht="11.25">
      <c r="A138" s="18" t="s">
        <v>61</v>
      </c>
      <c r="B138" s="24">
        <v>45429</v>
      </c>
      <c r="C138" s="25">
        <v>0.032917585391603256</v>
      </c>
      <c r="D138" s="25"/>
      <c r="E138" s="24">
        <v>45793</v>
      </c>
      <c r="F138" s="25">
        <v>0.03291169262392284</v>
      </c>
      <c r="G138" s="25">
        <v>0.00801250302670109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14448</v>
      </c>
      <c r="C140" s="25">
        <v>0.010468935564020425</v>
      </c>
      <c r="D140" s="25"/>
      <c r="E140" s="24">
        <v>14063</v>
      </c>
      <c r="F140" s="25">
        <v>0.010107159028022337</v>
      </c>
      <c r="G140" s="25">
        <v>-0.026647286821705474</v>
      </c>
    </row>
    <row r="141" spans="1:7" ht="11.25">
      <c r="A141" s="23" t="s">
        <v>99</v>
      </c>
      <c r="B141" s="24">
        <v>13609</v>
      </c>
      <c r="C141" s="25">
        <v>0.009861001113701133</v>
      </c>
      <c r="D141" s="25"/>
      <c r="E141" s="24">
        <v>14114</v>
      </c>
      <c r="F141" s="25">
        <v>0.010143813021510864</v>
      </c>
      <c r="G141" s="25">
        <v>0.03710779631126471</v>
      </c>
    </row>
    <row r="142" spans="1:7" ht="11.25">
      <c r="A142" s="23" t="s">
        <v>87</v>
      </c>
      <c r="B142" s="24">
        <v>12330</v>
      </c>
      <c r="C142" s="25">
        <v>0.00893424525916195</v>
      </c>
      <c r="D142" s="25"/>
      <c r="E142" s="24">
        <v>12519</v>
      </c>
      <c r="F142" s="25">
        <v>0.008997477342801085</v>
      </c>
      <c r="G142" s="25">
        <v>0.01532846715328473</v>
      </c>
    </row>
    <row r="143" spans="1:7" ht="11.25">
      <c r="A143" s="23" t="s">
        <v>88</v>
      </c>
      <c r="B143" s="24">
        <v>1624</v>
      </c>
      <c r="C143" s="25">
        <v>0.0011767408192115982</v>
      </c>
      <c r="D143" s="25"/>
      <c r="E143" s="24">
        <v>1568</v>
      </c>
      <c r="F143" s="25">
        <v>0.001126930623333501</v>
      </c>
      <c r="G143" s="25">
        <v>-0.03448275862068961</v>
      </c>
    </row>
    <row r="144" spans="1:7" ht="11.25">
      <c r="A144" s="23" t="s">
        <v>89</v>
      </c>
      <c r="B144" s="24">
        <v>2080</v>
      </c>
      <c r="C144" s="25">
        <v>0.0015071557290394853</v>
      </c>
      <c r="D144" s="25"/>
      <c r="E144" s="24">
        <v>2147</v>
      </c>
      <c r="F144" s="25">
        <v>0.0015430612552914712</v>
      </c>
      <c r="G144" s="25">
        <v>0.03221153846153846</v>
      </c>
    </row>
    <row r="145" spans="1:7" ht="11.25">
      <c r="A145" s="23" t="s">
        <v>90</v>
      </c>
      <c r="B145" s="24">
        <v>1338</v>
      </c>
      <c r="C145" s="25">
        <v>0.0009695069064686689</v>
      </c>
      <c r="D145" s="25"/>
      <c r="E145" s="24">
        <v>1382</v>
      </c>
      <c r="F145" s="25">
        <v>0.0009932513529635832</v>
      </c>
      <c r="G145" s="25">
        <v>0.03288490284005974</v>
      </c>
    </row>
    <row r="146" spans="1:7" ht="11.25">
      <c r="A146" s="22" t="s">
        <v>61</v>
      </c>
      <c r="B146" s="24">
        <v>45429</v>
      </c>
      <c r="C146" s="25">
        <v>0.0009695069064686689</v>
      </c>
      <c r="D146" s="25"/>
      <c r="E146" s="24">
        <v>45793</v>
      </c>
      <c r="F146" s="25">
        <v>0.0009932513529635832</v>
      </c>
      <c r="G146" s="25">
        <v>0.00801250302670109</v>
      </c>
    </row>
    <row r="147" spans="1:7" ht="11.25">
      <c r="A147" s="22" t="s">
        <v>69</v>
      </c>
      <c r="G147" s="20"/>
    </row>
    <row r="148" spans="1:7" ht="11.25">
      <c r="A148" s="23" t="s">
        <v>79</v>
      </c>
      <c r="B148" s="18">
        <v>187</v>
      </c>
      <c r="E148" s="18">
        <v>251</v>
      </c>
      <c r="G148" s="25">
        <v>0.34224598930481287</v>
      </c>
    </row>
    <row r="149" spans="1:7" ht="11.25">
      <c r="A149" s="23" t="s">
        <v>70</v>
      </c>
      <c r="B149" s="18">
        <v>114</v>
      </c>
      <c r="C149" s="27">
        <v>0.005065315915755798</v>
      </c>
      <c r="E149" s="18">
        <v>95</v>
      </c>
      <c r="F149" s="27">
        <v>0.004908799669301917</v>
      </c>
      <c r="G149" s="25">
        <v>-0.16666666666666663</v>
      </c>
    </row>
    <row r="150" spans="1:7" ht="11.25">
      <c r="A150" s="23" t="s">
        <v>71</v>
      </c>
      <c r="B150" s="18">
        <v>66</v>
      </c>
      <c r="C150" s="27">
        <v>0.002932551319648094</v>
      </c>
      <c r="E150" s="18">
        <v>53</v>
      </c>
      <c r="F150" s="27">
        <v>0.002738593499715806</v>
      </c>
      <c r="G150" s="25">
        <v>-0.19696969696969702</v>
      </c>
    </row>
    <row r="151" spans="1:7" ht="11.25">
      <c r="A151" s="23" t="s">
        <v>72</v>
      </c>
      <c r="B151" s="18">
        <v>2</v>
      </c>
      <c r="C151" s="27">
        <v>8.88651915044877E-05</v>
      </c>
      <c r="E151" s="18">
        <v>0</v>
      </c>
      <c r="F151" s="27">
        <v>0</v>
      </c>
      <c r="G151" s="25">
        <v>-1</v>
      </c>
    </row>
    <row r="152" spans="1:7" ht="12" thickBot="1">
      <c r="A152" s="28" t="s">
        <v>73</v>
      </c>
      <c r="B152" s="29">
        <v>182</v>
      </c>
      <c r="C152" s="30">
        <v>0.008086732426908381</v>
      </c>
      <c r="D152" s="29"/>
      <c r="E152" s="29">
        <v>148</v>
      </c>
      <c r="F152" s="30">
        <v>0.007647393169017723</v>
      </c>
      <c r="G152" s="31">
        <v>-0.18681318681318682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B59:C59"/>
    <mergeCell ref="E59:F59"/>
    <mergeCell ref="A105:G105"/>
    <mergeCell ref="A107:G107"/>
    <mergeCell ref="A108:G108"/>
    <mergeCell ref="B110:C110"/>
    <mergeCell ref="E110:F110"/>
    <mergeCell ref="A104:G104"/>
    <mergeCell ref="A2:G2"/>
    <mergeCell ref="A3:G3"/>
    <mergeCell ref="A4:G4"/>
    <mergeCell ref="B6:C6"/>
    <mergeCell ref="E6:F6"/>
    <mergeCell ref="A53:G53"/>
    <mergeCell ref="A54:G54"/>
    <mergeCell ref="A56:G56"/>
    <mergeCell ref="A57:G57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91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158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7" t="s">
        <v>155</v>
      </c>
      <c r="C6" s="95"/>
      <c r="D6" s="49"/>
      <c r="E6" s="97" t="s">
        <v>159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92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1389064</v>
      </c>
      <c r="C10" s="25">
        <v>0.501815339018626</v>
      </c>
      <c r="D10" s="25"/>
      <c r="E10" s="24">
        <v>1391390</v>
      </c>
      <c r="F10" s="25">
        <v>0.5021034801066139</v>
      </c>
      <c r="G10" s="25">
        <v>0.001674508877920644</v>
      </c>
      <c r="H10" s="26"/>
      <c r="I10" s="26"/>
    </row>
    <row r="11" spans="1:9" ht="11.25">
      <c r="A11" s="23" t="s">
        <v>44</v>
      </c>
      <c r="B11" s="24">
        <v>1379014</v>
      </c>
      <c r="C11" s="25">
        <v>0.4981846609813741</v>
      </c>
      <c r="D11" s="25"/>
      <c r="E11" s="24">
        <v>1379732</v>
      </c>
      <c r="F11" s="25">
        <v>0.4978965198933861</v>
      </c>
      <c r="G11" s="25">
        <v>0.0005206618642015215</v>
      </c>
      <c r="H11" s="26"/>
      <c r="I11" s="26"/>
    </row>
    <row r="12" spans="1:9" ht="11.25">
      <c r="A12" s="23" t="s">
        <v>45</v>
      </c>
      <c r="B12" s="24">
        <v>2768078</v>
      </c>
      <c r="C12" s="25">
        <v>1</v>
      </c>
      <c r="D12" s="25"/>
      <c r="E12" s="24">
        <v>2771122</v>
      </c>
      <c r="F12" s="25">
        <v>1</v>
      </c>
      <c r="G12" s="25">
        <v>0.0010996799945666158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1581679</v>
      </c>
      <c r="C14" s="25">
        <v>0.5713997221176571</v>
      </c>
      <c r="D14" s="25"/>
      <c r="E14" s="24">
        <v>1582392</v>
      </c>
      <c r="F14" s="25">
        <v>0.5710293520097636</v>
      </c>
      <c r="G14" s="25">
        <v>0.00045078679049281867</v>
      </c>
      <c r="H14" s="26"/>
      <c r="I14" s="26"/>
    </row>
    <row r="15" spans="1:9" ht="11.25">
      <c r="A15" s="23" t="s">
        <v>49</v>
      </c>
      <c r="B15" s="24">
        <v>202171</v>
      </c>
      <c r="C15" s="25">
        <v>0.07303659795713849</v>
      </c>
      <c r="D15" s="25"/>
      <c r="E15" s="24">
        <v>202242</v>
      </c>
      <c r="F15" s="25">
        <v>0.0729819906882483</v>
      </c>
      <c r="G15" s="25">
        <v>0.00035118785582510803</v>
      </c>
      <c r="H15" s="26"/>
      <c r="I15" s="26"/>
    </row>
    <row r="16" spans="1:9" ht="11.25">
      <c r="A16" s="23" t="s">
        <v>48</v>
      </c>
      <c r="B16" s="24">
        <v>193386</v>
      </c>
      <c r="C16" s="25">
        <v>0.06986291571263527</v>
      </c>
      <c r="D16" s="25"/>
      <c r="E16" s="24">
        <v>193883</v>
      </c>
      <c r="F16" s="25">
        <v>0.06996552299032666</v>
      </c>
      <c r="G16" s="25">
        <v>0.0025699895545696627</v>
      </c>
      <c r="H16" s="26"/>
      <c r="I16" s="26"/>
    </row>
    <row r="17" spans="1:9" ht="11.25">
      <c r="A17" s="23" t="s">
        <v>76</v>
      </c>
      <c r="B17" s="24">
        <v>169290</v>
      </c>
      <c r="C17" s="25">
        <v>0.0611579586991407</v>
      </c>
      <c r="D17" s="25"/>
      <c r="E17" s="24">
        <v>170094</v>
      </c>
      <c r="F17" s="25">
        <v>0.06138091357940935</v>
      </c>
      <c r="G17" s="25">
        <v>0.004749246854510059</v>
      </c>
      <c r="H17" s="26"/>
      <c r="I17" s="26"/>
    </row>
    <row r="18" spans="1:9" ht="11.25">
      <c r="A18" s="23" t="s">
        <v>50</v>
      </c>
      <c r="B18" s="24">
        <v>621552</v>
      </c>
      <c r="C18" s="25">
        <v>0.22454280551342845</v>
      </c>
      <c r="D18" s="25"/>
      <c r="E18" s="24">
        <v>622511</v>
      </c>
      <c r="F18" s="25">
        <v>0.22464222073225212</v>
      </c>
      <c r="G18" s="25">
        <v>0.0015429119365717447</v>
      </c>
      <c r="H18" s="26"/>
      <c r="I18" s="26"/>
    </row>
    <row r="19" spans="1:7" ht="11.25">
      <c r="A19" s="23" t="s">
        <v>51</v>
      </c>
      <c r="B19" s="24">
        <v>2768078</v>
      </c>
      <c r="C19" s="25">
        <v>1</v>
      </c>
      <c r="D19" s="25"/>
      <c r="E19" s="24">
        <v>2771122</v>
      </c>
      <c r="F19" s="25">
        <v>1</v>
      </c>
      <c r="G19" s="25">
        <v>0.0010996799945666158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1173948</v>
      </c>
      <c r="C21" s="25">
        <v>0.8451360052524578</v>
      </c>
      <c r="D21" s="25"/>
      <c r="E21" s="24">
        <v>1175367</v>
      </c>
      <c r="F21" s="25">
        <v>0.8447430267574152</v>
      </c>
      <c r="G21" s="25">
        <v>0.001208741784133549</v>
      </c>
      <c r="H21" s="26"/>
      <c r="I21" s="26"/>
    </row>
    <row r="22" spans="1:9" ht="11.25">
      <c r="A22" s="23" t="s">
        <v>54</v>
      </c>
      <c r="B22" s="24">
        <v>47739</v>
      </c>
      <c r="C22" s="25">
        <v>0.034367746914469026</v>
      </c>
      <c r="D22" s="25"/>
      <c r="E22" s="24">
        <v>47813</v>
      </c>
      <c r="F22" s="25">
        <v>0.034363478248370334</v>
      </c>
      <c r="G22" s="25">
        <v>0.0015500953099143455</v>
      </c>
      <c r="H22" s="26"/>
      <c r="I22" s="26"/>
    </row>
    <row r="23" spans="1:9" ht="11.25">
      <c r="A23" s="23" t="s">
        <v>55</v>
      </c>
      <c r="B23" s="24">
        <v>92973</v>
      </c>
      <c r="C23" s="25">
        <v>0.06693212119815933</v>
      </c>
      <c r="D23" s="25"/>
      <c r="E23" s="24">
        <v>93246</v>
      </c>
      <c r="F23" s="25">
        <v>0.06701643680060947</v>
      </c>
      <c r="G23" s="25">
        <v>0.002936336355716218</v>
      </c>
      <c r="H23" s="26"/>
      <c r="I23" s="26"/>
    </row>
    <row r="24" spans="1:9" ht="11.25">
      <c r="A24" s="23" t="s">
        <v>56</v>
      </c>
      <c r="B24" s="24">
        <v>74404</v>
      </c>
      <c r="C24" s="25">
        <v>0.05356412663491387</v>
      </c>
      <c r="D24" s="25"/>
      <c r="E24" s="24">
        <v>74964</v>
      </c>
      <c r="F24" s="25">
        <v>0.05387705819360496</v>
      </c>
      <c r="G24" s="25">
        <v>0.007526477071125193</v>
      </c>
      <c r="H24" s="24"/>
      <c r="I24" s="26"/>
    </row>
    <row r="25" spans="1:9" ht="11.25">
      <c r="A25" s="23" t="s">
        <v>57</v>
      </c>
      <c r="B25" s="24">
        <v>1389064</v>
      </c>
      <c r="C25" s="25">
        <v>1</v>
      </c>
      <c r="D25" s="25"/>
      <c r="E25" s="24">
        <v>1391390</v>
      </c>
      <c r="F25" s="25">
        <v>1</v>
      </c>
      <c r="G25" s="25">
        <v>0.001674508877920644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898600</v>
      </c>
      <c r="C27" s="25">
        <v>0.6469104375320359</v>
      </c>
      <c r="D27" s="25"/>
      <c r="E27" s="24">
        <v>899618</v>
      </c>
      <c r="F27" s="25">
        <v>0.6465606336109934</v>
      </c>
      <c r="G27" s="25">
        <v>0.0011328733585578288</v>
      </c>
      <c r="H27" s="26"/>
      <c r="I27" s="26"/>
    </row>
    <row r="28" spans="1:9" ht="11.25">
      <c r="A28" s="18" t="s">
        <v>60</v>
      </c>
      <c r="B28" s="24">
        <v>490464</v>
      </c>
      <c r="C28" s="25">
        <v>0.353089562467964</v>
      </c>
      <c r="D28" s="25"/>
      <c r="E28" s="24">
        <v>491772</v>
      </c>
      <c r="F28" s="25">
        <v>0.3534393663890067</v>
      </c>
      <c r="G28" s="25">
        <v>0.0026668623996868313</v>
      </c>
      <c r="H28" s="26"/>
      <c r="I28" s="26"/>
    </row>
    <row r="29" spans="1:9" ht="11.25">
      <c r="A29" s="18" t="s">
        <v>61</v>
      </c>
      <c r="B29" s="24">
        <v>1389064</v>
      </c>
      <c r="C29" s="25">
        <v>1</v>
      </c>
      <c r="D29" s="25"/>
      <c r="E29" s="24">
        <v>1391390</v>
      </c>
      <c r="F29" s="25">
        <v>1</v>
      </c>
      <c r="G29" s="25">
        <v>0.001674508877920644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690520</v>
      </c>
      <c r="C31" s="25">
        <v>0.4971117241538187</v>
      </c>
      <c r="D31" s="25"/>
      <c r="E31" s="24">
        <v>690590</v>
      </c>
      <c r="F31" s="25">
        <v>0.49633100712237405</v>
      </c>
      <c r="G31" s="25">
        <v>0.00010137287841049947</v>
      </c>
      <c r="H31" s="26"/>
      <c r="I31" s="26"/>
    </row>
    <row r="32" spans="1:9" ht="11.25">
      <c r="A32" s="18" t="s">
        <v>64</v>
      </c>
      <c r="B32" s="24">
        <v>551147</v>
      </c>
      <c r="C32" s="25">
        <v>0.3967758145053072</v>
      </c>
      <c r="D32" s="25"/>
      <c r="E32" s="24">
        <v>552442</v>
      </c>
      <c r="F32" s="25">
        <v>0.3970432445252589</v>
      </c>
      <c r="G32" s="25">
        <v>0.0023496453759159763</v>
      </c>
      <c r="H32" s="26"/>
      <c r="I32" s="26"/>
    </row>
    <row r="33" spans="1:9" ht="11.25">
      <c r="A33" s="18" t="s">
        <v>65</v>
      </c>
      <c r="B33" s="24">
        <v>147397</v>
      </c>
      <c r="C33" s="25">
        <v>0.10611246134087414</v>
      </c>
      <c r="D33" s="25"/>
      <c r="E33" s="24">
        <v>148358</v>
      </c>
      <c r="F33" s="25">
        <v>0.10662574835236706</v>
      </c>
      <c r="G33" s="25">
        <v>0.006519807051703852</v>
      </c>
      <c r="H33" s="26"/>
      <c r="I33" s="26"/>
    </row>
    <row r="34" spans="1:9" ht="11.25">
      <c r="A34" s="18" t="s">
        <v>61</v>
      </c>
      <c r="B34" s="24">
        <v>1389064</v>
      </c>
      <c r="C34" s="25">
        <v>1</v>
      </c>
      <c r="D34" s="25"/>
      <c r="E34" s="24">
        <v>1391390</v>
      </c>
      <c r="F34" s="25">
        <v>1</v>
      </c>
      <c r="G34" s="25">
        <v>0.001674508877920644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302187</v>
      </c>
      <c r="C36" s="25">
        <v>0.21754721164755547</v>
      </c>
      <c r="D36" s="25"/>
      <c r="E36" s="24">
        <v>301131</v>
      </c>
      <c r="F36" s="25">
        <v>0.21642458261163297</v>
      </c>
      <c r="G36" s="25">
        <v>-0.003494524913381425</v>
      </c>
      <c r="H36" s="26"/>
      <c r="I36" s="26"/>
    </row>
    <row r="37" spans="1:9" ht="11.25">
      <c r="A37" s="23" t="s">
        <v>103</v>
      </c>
      <c r="B37" s="24">
        <v>295987</v>
      </c>
      <c r="C37" s="25">
        <v>0.21308377439772394</v>
      </c>
      <c r="D37" s="25"/>
      <c r="E37" s="24">
        <v>296962</v>
      </c>
      <c r="F37" s="25">
        <v>0.21342829832038465</v>
      </c>
      <c r="G37" s="25">
        <v>0.0032940635906306692</v>
      </c>
      <c r="H37" s="26"/>
      <c r="I37" s="26"/>
    </row>
    <row r="38" spans="1:9" ht="11.25">
      <c r="A38" s="23" t="s">
        <v>114</v>
      </c>
      <c r="B38" s="24">
        <v>269969</v>
      </c>
      <c r="C38" s="25">
        <v>0.19435317595157603</v>
      </c>
      <c r="D38" s="25"/>
      <c r="E38" s="24">
        <v>269959</v>
      </c>
      <c r="F38" s="25">
        <v>0.19402108682684222</v>
      </c>
      <c r="G38" s="25">
        <v>-3.704128992587652E-05</v>
      </c>
      <c r="H38" s="26"/>
      <c r="I38" s="26"/>
    </row>
    <row r="39" spans="1:9" ht="11.25">
      <c r="A39" s="23" t="s">
        <v>105</v>
      </c>
      <c r="B39" s="24">
        <v>223292</v>
      </c>
      <c r="C39" s="25">
        <v>0.16074997264344912</v>
      </c>
      <c r="D39" s="25"/>
      <c r="E39" s="24">
        <v>224720</v>
      </c>
      <c r="F39" s="25">
        <v>0.16150755719101043</v>
      </c>
      <c r="G39" s="25">
        <v>0.006395213442487835</v>
      </c>
      <c r="H39" s="26"/>
      <c r="I39" s="26"/>
    </row>
    <row r="40" spans="1:9" ht="11.25">
      <c r="A40" s="23" t="s">
        <v>108</v>
      </c>
      <c r="B40" s="24">
        <v>171327</v>
      </c>
      <c r="C40" s="25">
        <v>0.1233398893067562</v>
      </c>
      <c r="D40" s="25"/>
      <c r="E40" s="24">
        <v>172144</v>
      </c>
      <c r="F40" s="25">
        <v>0.12372088343311365</v>
      </c>
      <c r="G40" s="25">
        <v>0.004768658763650846</v>
      </c>
      <c r="H40" s="26"/>
      <c r="I40" s="26"/>
    </row>
    <row r="41" spans="1:9" ht="11.25">
      <c r="A41" s="23" t="s">
        <v>115</v>
      </c>
      <c r="B41" s="24">
        <v>68845</v>
      </c>
      <c r="C41" s="25">
        <v>0.0495621512039762</v>
      </c>
      <c r="D41" s="25"/>
      <c r="E41" s="24">
        <v>68776</v>
      </c>
      <c r="F41" s="25">
        <v>0.04942970698366382</v>
      </c>
      <c r="G41" s="25">
        <v>-0.0010022514343815958</v>
      </c>
      <c r="H41" s="23"/>
      <c r="I41" s="26"/>
    </row>
    <row r="42" spans="1:9" ht="11.25">
      <c r="A42" s="23" t="s">
        <v>153</v>
      </c>
      <c r="B42" s="24">
        <v>14061</v>
      </c>
      <c r="C42" s="25">
        <v>0.010122643737077629</v>
      </c>
      <c r="D42" s="25"/>
      <c r="E42" s="24">
        <v>14114</v>
      </c>
      <c r="F42" s="25">
        <v>0.010143813021510864</v>
      </c>
      <c r="G42" s="25">
        <v>0.0037692909465898428</v>
      </c>
      <c r="H42" s="26"/>
      <c r="I42" s="26"/>
    </row>
    <row r="43" spans="1:9" ht="11.25">
      <c r="A43" s="23" t="s">
        <v>67</v>
      </c>
      <c r="B43" s="24">
        <v>1345668</v>
      </c>
      <c r="C43" s="25">
        <v>0.9687588188881147</v>
      </c>
      <c r="D43" s="25"/>
      <c r="E43" s="24">
        <v>1347806</v>
      </c>
      <c r="F43" s="25">
        <v>0.9686759283881585</v>
      </c>
      <c r="G43" s="25">
        <v>0.0015888019927650099</v>
      </c>
      <c r="H43" s="26"/>
      <c r="I43" s="26"/>
    </row>
    <row r="44" spans="1:9" ht="11.25">
      <c r="A44" s="23" t="s">
        <v>68</v>
      </c>
      <c r="B44" s="24">
        <v>43396</v>
      </c>
      <c r="C44" s="25">
        <v>0.031241181111885414</v>
      </c>
      <c r="D44" s="25"/>
      <c r="E44" s="24">
        <v>43584</v>
      </c>
      <c r="F44" s="25">
        <v>0.0313240716118414</v>
      </c>
      <c r="G44" s="25">
        <v>0.004332196515807851</v>
      </c>
      <c r="H44" s="26"/>
      <c r="I44" s="26"/>
    </row>
    <row r="45" spans="1:9" ht="11.25">
      <c r="A45" s="22" t="s">
        <v>61</v>
      </c>
      <c r="B45" s="24">
        <v>1389064</v>
      </c>
      <c r="C45" s="25">
        <v>1</v>
      </c>
      <c r="D45" s="25"/>
      <c r="E45" s="24">
        <v>1391390</v>
      </c>
      <c r="F45" s="25">
        <v>0.9999999999999999</v>
      </c>
      <c r="G45" s="25">
        <v>0.001674508877920644</v>
      </c>
      <c r="H45" s="26"/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24234</v>
      </c>
      <c r="E47" s="18">
        <v>22538</v>
      </c>
      <c r="G47" s="25">
        <v>-0.069984319551044</v>
      </c>
    </row>
    <row r="48" spans="1:7" ht="11.25">
      <c r="A48" s="23" t="s">
        <v>70</v>
      </c>
      <c r="B48" s="18">
        <v>13346</v>
      </c>
      <c r="C48" s="27">
        <v>0.6521696637998436</v>
      </c>
      <c r="E48" s="18">
        <v>12473</v>
      </c>
      <c r="F48" s="27">
        <v>0.6444995607916085</v>
      </c>
      <c r="G48" s="25">
        <v>-0.0654128577851042</v>
      </c>
    </row>
    <row r="49" spans="1:7" ht="11.25">
      <c r="A49" s="23" t="s">
        <v>71</v>
      </c>
      <c r="B49" s="18">
        <v>6533</v>
      </c>
      <c r="C49" s="27">
        <v>0.31924354964816265</v>
      </c>
      <c r="E49" s="18">
        <v>6293</v>
      </c>
      <c r="F49" s="27">
        <v>0.32516922440965224</v>
      </c>
      <c r="G49" s="25">
        <v>-0.03673656819225468</v>
      </c>
    </row>
    <row r="50" spans="1:7" ht="11.25">
      <c r="A50" s="23" t="s">
        <v>72</v>
      </c>
      <c r="B50" s="18">
        <v>585</v>
      </c>
      <c r="C50" s="27">
        <v>0.028586786551993745</v>
      </c>
      <c r="E50" s="18">
        <v>587</v>
      </c>
      <c r="F50" s="27">
        <v>0.030331214798739212</v>
      </c>
      <c r="G50" s="25">
        <v>0.0034188034188034067</v>
      </c>
    </row>
    <row r="51" spans="1:7" ht="12" thickBot="1">
      <c r="A51" s="28" t="s">
        <v>73</v>
      </c>
      <c r="B51" s="29">
        <v>20464</v>
      </c>
      <c r="C51" s="30">
        <v>1</v>
      </c>
      <c r="D51" s="29"/>
      <c r="E51" s="29">
        <v>19353</v>
      </c>
      <c r="F51" s="30">
        <v>1</v>
      </c>
      <c r="G51" s="31">
        <v>-0.05429046129788895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 t="s">
        <v>75</v>
      </c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158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155</v>
      </c>
      <c r="C59" s="95"/>
      <c r="D59" s="49"/>
      <c r="E59" s="95" t="s">
        <v>159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92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1343330</v>
      </c>
      <c r="C63" s="25">
        <v>0.48529340574940444</v>
      </c>
      <c r="D63" s="25"/>
      <c r="E63" s="24">
        <v>1345597</v>
      </c>
      <c r="F63" s="25">
        <v>0.48557840470394303</v>
      </c>
      <c r="G63" s="25">
        <v>0.0016875972396954708</v>
      </c>
    </row>
    <row r="64" spans="1:7" ht="11.25">
      <c r="A64" s="23" t="s">
        <v>44</v>
      </c>
      <c r="B64" s="24">
        <v>1312008</v>
      </c>
      <c r="C64" s="25">
        <v>0.473977973164051</v>
      </c>
      <c r="D64" s="25"/>
      <c r="E64" s="24">
        <v>1312099</v>
      </c>
      <c r="F64" s="25">
        <v>0.47349016030329955</v>
      </c>
      <c r="G64" s="25">
        <v>6.935933317486764E-05</v>
      </c>
    </row>
    <row r="65" spans="1:7" ht="11.25">
      <c r="A65" s="23" t="s">
        <v>45</v>
      </c>
      <c r="B65" s="24">
        <v>2655338</v>
      </c>
      <c r="C65" s="25">
        <v>0.9592713789134555</v>
      </c>
      <c r="D65" s="25"/>
      <c r="E65" s="24">
        <v>2657696</v>
      </c>
      <c r="F65" s="25">
        <v>0.9590685650072426</v>
      </c>
      <c r="G65" s="25">
        <v>0.0008880225417631227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1562792</v>
      </c>
      <c r="C67" s="25">
        <v>0.5645765762380973</v>
      </c>
      <c r="D67" s="25"/>
      <c r="E67" s="24">
        <v>1563455</v>
      </c>
      <c r="F67" s="25">
        <v>0.5641956579320578</v>
      </c>
      <c r="G67" s="25">
        <v>0.0004242407178947083</v>
      </c>
    </row>
    <row r="68" spans="1:7" ht="11.25">
      <c r="A68" s="23" t="s">
        <v>48</v>
      </c>
      <c r="B68" s="24">
        <v>191343</v>
      </c>
      <c r="C68" s="25">
        <v>0.06912485847580885</v>
      </c>
      <c r="D68" s="25"/>
      <c r="E68" s="24">
        <v>191834</v>
      </c>
      <c r="F68" s="25">
        <v>0.06922611130076554</v>
      </c>
      <c r="G68" s="25">
        <v>0.0025660724458171913</v>
      </c>
    </row>
    <row r="69" spans="1:7" ht="11.25">
      <c r="A69" s="23" t="s">
        <v>49</v>
      </c>
      <c r="B69" s="24">
        <v>193134</v>
      </c>
      <c r="C69" s="25">
        <v>0.06977187781558179</v>
      </c>
      <c r="D69" s="25"/>
      <c r="E69" s="24">
        <v>193177</v>
      </c>
      <c r="F69" s="25">
        <v>0.06971075253994591</v>
      </c>
      <c r="G69" s="25">
        <v>0.00022264334607058345</v>
      </c>
    </row>
    <row r="70" spans="1:7" ht="11.25">
      <c r="A70" s="23" t="s">
        <v>76</v>
      </c>
      <c r="B70" s="24">
        <v>131586</v>
      </c>
      <c r="C70" s="25">
        <v>0.047536955244758275</v>
      </c>
      <c r="D70" s="25"/>
      <c r="E70" s="24">
        <v>131903</v>
      </c>
      <c r="F70" s="25">
        <v>0.047599131326589016</v>
      </c>
      <c r="G70" s="25">
        <v>0.0024090708738011557</v>
      </c>
    </row>
    <row r="71" spans="1:7" ht="11.25">
      <c r="A71" s="23" t="s">
        <v>50</v>
      </c>
      <c r="B71" s="24">
        <v>576483</v>
      </c>
      <c r="C71" s="25">
        <v>0.20826111113920923</v>
      </c>
      <c r="D71" s="25"/>
      <c r="E71" s="24">
        <v>577327</v>
      </c>
      <c r="F71" s="25">
        <v>0.20833691190788425</v>
      </c>
      <c r="G71" s="25">
        <v>0.0014640501107578974</v>
      </c>
    </row>
    <row r="72" spans="1:7" ht="11.25">
      <c r="A72" s="23" t="s">
        <v>51</v>
      </c>
      <c r="B72" s="24">
        <v>2655338</v>
      </c>
      <c r="C72" s="25">
        <v>0.9592713789134555</v>
      </c>
      <c r="D72" s="25"/>
      <c r="E72" s="24">
        <v>2657696</v>
      </c>
      <c r="F72" s="25">
        <v>0.9590685650072426</v>
      </c>
      <c r="G72" s="25">
        <v>0.0008880225417631227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1144055</v>
      </c>
      <c r="C74" s="25">
        <v>0.8236157585251651</v>
      </c>
      <c r="D74" s="25"/>
      <c r="E74" s="24">
        <v>1145407</v>
      </c>
      <c r="F74" s="25">
        <v>0.823210602347293</v>
      </c>
      <c r="G74" s="25">
        <v>0.0011817613663678284</v>
      </c>
    </row>
    <row r="75" spans="1:7" ht="11.25">
      <c r="A75" s="23" t="s">
        <v>54</v>
      </c>
      <c r="B75" s="24">
        <v>47479</v>
      </c>
      <c r="C75" s="25">
        <v>0.034180570513669635</v>
      </c>
      <c r="D75" s="25"/>
      <c r="E75" s="24">
        <v>47564</v>
      </c>
      <c r="F75" s="25">
        <v>0.034184520515455764</v>
      </c>
      <c r="G75" s="25">
        <v>0.001790265169864469</v>
      </c>
    </row>
    <row r="76" spans="1:7" ht="11.25">
      <c r="A76" s="23" t="s">
        <v>55</v>
      </c>
      <c r="B76" s="24">
        <v>80128</v>
      </c>
      <c r="C76" s="25">
        <v>0.05768488708943576</v>
      </c>
      <c r="D76" s="25"/>
      <c r="E76" s="24">
        <v>80389</v>
      </c>
      <c r="F76" s="25">
        <v>0.05777603691272756</v>
      </c>
      <c r="G76" s="25">
        <v>0.0032572883386581264</v>
      </c>
    </row>
    <row r="77" spans="1:7" ht="11.25">
      <c r="A77" s="23" t="s">
        <v>56</v>
      </c>
      <c r="B77" s="24">
        <v>71668</v>
      </c>
      <c r="C77" s="25">
        <v>0.05159445497111724</v>
      </c>
      <c r="D77" s="25"/>
      <c r="E77" s="24">
        <v>72237</v>
      </c>
      <c r="F77" s="25">
        <v>0.05191714760060084</v>
      </c>
      <c r="G77" s="25">
        <v>0.00793938717419218</v>
      </c>
    </row>
    <row r="78" spans="1:7" ht="11.25">
      <c r="A78" s="23" t="s">
        <v>57</v>
      </c>
      <c r="B78" s="24">
        <v>1343330</v>
      </c>
      <c r="C78" s="25">
        <v>0.9670756710993877</v>
      </c>
      <c r="D78" s="25"/>
      <c r="E78" s="24">
        <v>1345597</v>
      </c>
      <c r="F78" s="25">
        <v>0.9670883073760772</v>
      </c>
      <c r="G78" s="25">
        <v>0.0016875972396954708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865548</v>
      </c>
      <c r="C80" s="25">
        <v>0.6231159975350308</v>
      </c>
      <c r="D80" s="25"/>
      <c r="E80" s="24">
        <v>866526</v>
      </c>
      <c r="F80" s="25">
        <v>0.6227772227772228</v>
      </c>
      <c r="G80" s="25">
        <v>0.0011299200044365687</v>
      </c>
    </row>
    <row r="81" spans="1:7" ht="11.25">
      <c r="A81" s="18" t="s">
        <v>60</v>
      </c>
      <c r="B81" s="24">
        <v>477782</v>
      </c>
      <c r="C81" s="25">
        <v>0.343959673564357</v>
      </c>
      <c r="D81" s="25"/>
      <c r="E81" s="24">
        <v>479071</v>
      </c>
      <c r="F81" s="25">
        <v>0.3443110845988544</v>
      </c>
      <c r="G81" s="25">
        <v>0.002697883134986201</v>
      </c>
    </row>
    <row r="82" spans="1:7" ht="11.25">
      <c r="A82" s="18" t="s">
        <v>61</v>
      </c>
      <c r="B82" s="24">
        <v>1343330</v>
      </c>
      <c r="C82" s="25">
        <v>0.9670756710993877</v>
      </c>
      <c r="D82" s="25"/>
      <c r="E82" s="24">
        <v>1345597</v>
      </c>
      <c r="F82" s="25">
        <v>0.9670883073760772</v>
      </c>
      <c r="G82" s="25">
        <v>0.0016875972396954708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678937</v>
      </c>
      <c r="C84" s="25">
        <v>0.488773015498206</v>
      </c>
      <c r="D84" s="25"/>
      <c r="E84" s="24">
        <v>678972</v>
      </c>
      <c r="F84" s="25">
        <v>0.4879810836645369</v>
      </c>
      <c r="G84" s="25">
        <v>5.1551174851338644E-05</v>
      </c>
    </row>
    <row r="85" spans="1:7" ht="11.25">
      <c r="A85" s="18" t="s">
        <v>64</v>
      </c>
      <c r="B85" s="24">
        <v>530771</v>
      </c>
      <c r="C85" s="25">
        <v>0.38210694395650596</v>
      </c>
      <c r="D85" s="25"/>
      <c r="E85" s="24">
        <v>532112</v>
      </c>
      <c r="F85" s="25">
        <v>0.382431956532676</v>
      </c>
      <c r="G85" s="25">
        <v>0.0025265133174194876</v>
      </c>
    </row>
    <row r="86" spans="1:7" ht="11.25">
      <c r="A86" s="18" t="s">
        <v>65</v>
      </c>
      <c r="B86" s="24">
        <v>133622</v>
      </c>
      <c r="C86" s="25">
        <v>0.09619571164467584</v>
      </c>
      <c r="D86" s="25"/>
      <c r="E86" s="24">
        <v>134513</v>
      </c>
      <c r="F86" s="25">
        <v>0.09667526717886431</v>
      </c>
      <c r="G86" s="25">
        <v>0.006668063642214506</v>
      </c>
    </row>
    <row r="87" spans="1:7" ht="11.25">
      <c r="A87" s="18" t="s">
        <v>61</v>
      </c>
      <c r="B87" s="24">
        <v>1343330</v>
      </c>
      <c r="C87" s="25">
        <v>0.9670756710993879</v>
      </c>
      <c r="D87" s="25"/>
      <c r="E87" s="24">
        <v>1345597</v>
      </c>
      <c r="F87" s="25">
        <v>0.9670883073760772</v>
      </c>
      <c r="G87" s="25">
        <v>0.0016875972396954708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24">
        <v>302187</v>
      </c>
      <c r="C89" s="25">
        <v>0.21754721164755547</v>
      </c>
      <c r="D89" s="25"/>
      <c r="E89" s="24">
        <v>301131</v>
      </c>
      <c r="F89" s="25">
        <v>0.21642458261163297</v>
      </c>
      <c r="G89" s="25">
        <v>-0.003494524913381425</v>
      </c>
    </row>
    <row r="90" spans="1:7" ht="11.25">
      <c r="A90" s="23" t="s">
        <v>103</v>
      </c>
      <c r="B90" s="24">
        <v>295987</v>
      </c>
      <c r="C90" s="25">
        <v>0.21308377439772394</v>
      </c>
      <c r="D90" s="25"/>
      <c r="E90" s="24">
        <v>296962</v>
      </c>
      <c r="F90" s="25">
        <v>0.21342829832038465</v>
      </c>
      <c r="G90" s="25">
        <v>0.0032940635906306692</v>
      </c>
    </row>
    <row r="91" spans="1:7" ht="11.25">
      <c r="A91" s="23" t="s">
        <v>114</v>
      </c>
      <c r="B91" s="24">
        <v>269969</v>
      </c>
      <c r="C91" s="25">
        <v>0.19435317595157603</v>
      </c>
      <c r="D91" s="25"/>
      <c r="E91" s="24">
        <v>269959</v>
      </c>
      <c r="F91" s="25">
        <v>0.19402108682684222</v>
      </c>
      <c r="G91" s="25">
        <v>-3.704128992587652E-05</v>
      </c>
    </row>
    <row r="92" spans="1:7" ht="11.25">
      <c r="A92" s="23" t="s">
        <v>105</v>
      </c>
      <c r="B92" s="24">
        <v>223292</v>
      </c>
      <c r="C92" s="25">
        <v>0.16074997264344912</v>
      </c>
      <c r="D92" s="25"/>
      <c r="E92" s="24">
        <v>224720</v>
      </c>
      <c r="F92" s="25">
        <v>0.16150755719101043</v>
      </c>
      <c r="G92" s="25">
        <v>0.006395213442487835</v>
      </c>
    </row>
    <row r="93" spans="1:7" ht="11.25">
      <c r="A93" s="23" t="s">
        <v>108</v>
      </c>
      <c r="B93" s="24">
        <v>171327</v>
      </c>
      <c r="C93" s="25">
        <v>0.1233398893067562</v>
      </c>
      <c r="D93" s="25"/>
      <c r="E93" s="24">
        <v>172144</v>
      </c>
      <c r="F93" s="25">
        <v>0.12372088343311365</v>
      </c>
      <c r="G93" s="25">
        <v>0.004768658763650846</v>
      </c>
    </row>
    <row r="94" spans="1:7" ht="11.25">
      <c r="A94" s="23" t="s">
        <v>115</v>
      </c>
      <c r="B94" s="24">
        <v>68845</v>
      </c>
      <c r="C94" s="25">
        <v>0.0495621512039762</v>
      </c>
      <c r="D94" s="25"/>
      <c r="E94" s="24">
        <v>68776</v>
      </c>
      <c r="F94" s="25">
        <v>0.04942970698366382</v>
      </c>
      <c r="G94" s="25">
        <v>-0.0010022514343815958</v>
      </c>
    </row>
    <row r="95" spans="1:7" ht="11.25">
      <c r="A95" s="23" t="s">
        <v>119</v>
      </c>
      <c r="B95" s="24">
        <v>11723</v>
      </c>
      <c r="C95" s="25">
        <v>0.008439495948350832</v>
      </c>
      <c r="D95" s="25"/>
      <c r="E95" s="24">
        <v>11905</v>
      </c>
      <c r="F95" s="25">
        <v>0.00855619200942942</v>
      </c>
      <c r="G95" s="25">
        <v>0.015525036253518643</v>
      </c>
    </row>
    <row r="96" spans="1:7" ht="11.25">
      <c r="A96" s="22" t="s">
        <v>61</v>
      </c>
      <c r="B96" s="24">
        <v>1343330</v>
      </c>
      <c r="C96" s="25">
        <v>0.9670756710993879</v>
      </c>
      <c r="D96" s="25"/>
      <c r="E96" s="24">
        <v>1345597</v>
      </c>
      <c r="F96" s="25">
        <v>0.967088307376077</v>
      </c>
      <c r="G96" s="25">
        <v>0.0016875972396954708</v>
      </c>
    </row>
    <row r="97" spans="1:7" ht="11.25">
      <c r="A97" s="22" t="s">
        <v>69</v>
      </c>
      <c r="B97" s="24"/>
      <c r="G97" s="20"/>
    </row>
    <row r="98" spans="1:7" ht="11.25">
      <c r="A98" s="23" t="s">
        <v>79</v>
      </c>
      <c r="B98" s="24">
        <v>24018</v>
      </c>
      <c r="E98" s="18">
        <v>22287</v>
      </c>
      <c r="G98" s="25">
        <v>-0.07207094678990755</v>
      </c>
    </row>
    <row r="99" spans="1:7" ht="11.25">
      <c r="A99" s="23" t="s">
        <v>70</v>
      </c>
      <c r="B99" s="24">
        <v>13239</v>
      </c>
      <c r="C99" s="27">
        <v>0.6469409695074276</v>
      </c>
      <c r="E99" s="18">
        <v>12378</v>
      </c>
      <c r="F99" s="27">
        <v>0.6395907611223066</v>
      </c>
      <c r="G99" s="25">
        <v>-0.06503512349875373</v>
      </c>
    </row>
    <row r="100" spans="1:7" ht="11.25">
      <c r="A100" s="23" t="s">
        <v>71</v>
      </c>
      <c r="B100" s="24">
        <v>6431</v>
      </c>
      <c r="C100" s="27">
        <v>0.3142591868647381</v>
      </c>
      <c r="E100" s="18">
        <v>6240</v>
      </c>
      <c r="F100" s="27">
        <v>0.32243063090993646</v>
      </c>
      <c r="G100" s="25">
        <v>-0.029699891152231372</v>
      </c>
    </row>
    <row r="101" spans="1:7" ht="11.25">
      <c r="A101" s="23" t="s">
        <v>72</v>
      </c>
      <c r="B101" s="24">
        <v>585</v>
      </c>
      <c r="C101" s="27">
        <v>0.028586786551993745</v>
      </c>
      <c r="E101" s="18">
        <v>587</v>
      </c>
      <c r="F101" s="27">
        <v>0.030331214798739212</v>
      </c>
      <c r="G101" s="25">
        <v>0.0034188034188034067</v>
      </c>
    </row>
    <row r="102" spans="1:7" ht="12" thickBot="1">
      <c r="A102" s="28" t="s">
        <v>73</v>
      </c>
      <c r="B102" s="63">
        <v>20255</v>
      </c>
      <c r="C102" s="30">
        <v>0.9897869429241595</v>
      </c>
      <c r="D102" s="29"/>
      <c r="E102" s="29">
        <v>19205</v>
      </c>
      <c r="F102" s="30">
        <v>0.9923526068309824</v>
      </c>
      <c r="G102" s="31">
        <v>-0.05183905208590467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2.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158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155</v>
      </c>
      <c r="C110" s="95"/>
      <c r="D110" s="49"/>
      <c r="E110" s="95" t="s">
        <v>159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92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45734</v>
      </c>
      <c r="C114" s="25">
        <v>0.01652193326922146</v>
      </c>
      <c r="D114" s="25"/>
      <c r="E114" s="24">
        <v>45793</v>
      </c>
      <c r="F114" s="25">
        <v>0.01652507540267083</v>
      </c>
      <c r="G114" s="25">
        <v>0.0012900686578913856</v>
      </c>
    </row>
    <row r="115" spans="1:7" ht="11.25">
      <c r="A115" s="23" t="s">
        <v>44</v>
      </c>
      <c r="B115" s="24">
        <v>67006</v>
      </c>
      <c r="C115" s="25">
        <v>0.024206687817323068</v>
      </c>
      <c r="D115" s="25"/>
      <c r="E115" s="24">
        <v>67633</v>
      </c>
      <c r="F115" s="25">
        <v>0.024406359590086614</v>
      </c>
      <c r="G115" s="25">
        <v>0.009357370981703195</v>
      </c>
    </row>
    <row r="116" spans="1:7" ht="11.25">
      <c r="A116" s="23" t="s">
        <v>45</v>
      </c>
      <c r="B116" s="24">
        <v>112740</v>
      </c>
      <c r="C116" s="25">
        <v>0.04072862108654453</v>
      </c>
      <c r="D116" s="25"/>
      <c r="E116" s="24">
        <v>113426</v>
      </c>
      <c r="F116" s="25">
        <v>0.04093143499275745</v>
      </c>
      <c r="G116" s="25">
        <v>0.00608479687777197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18887</v>
      </c>
      <c r="C118" s="25">
        <v>0.006823145879559752</v>
      </c>
      <c r="D118" s="25"/>
      <c r="E118" s="24">
        <v>18937</v>
      </c>
      <c r="F118" s="25">
        <v>0.0068336940777057095</v>
      </c>
      <c r="G118" s="25">
        <v>0.0026473235558850394</v>
      </c>
    </row>
    <row r="119" spans="1:7" ht="11.25">
      <c r="A119" s="23" t="s">
        <v>49</v>
      </c>
      <c r="B119" s="24">
        <v>9037</v>
      </c>
      <c r="C119" s="25">
        <v>0.0032647201415567048</v>
      </c>
      <c r="D119" s="25"/>
      <c r="E119" s="24">
        <v>9065</v>
      </c>
      <c r="F119" s="25">
        <v>0.0032712381483023844</v>
      </c>
      <c r="G119" s="25">
        <v>0.0030983733539891034</v>
      </c>
    </row>
    <row r="120" spans="1:7" ht="11.25">
      <c r="A120" s="23" t="s">
        <v>48</v>
      </c>
      <c r="B120" s="24">
        <v>2043</v>
      </c>
      <c r="C120" s="25">
        <v>0.0007380572368264189</v>
      </c>
      <c r="D120" s="25"/>
      <c r="E120" s="24">
        <v>2049</v>
      </c>
      <c r="F120" s="25">
        <v>0.0007394116895611236</v>
      </c>
      <c r="G120" s="25">
        <v>0.002936857562408246</v>
      </c>
    </row>
    <row r="121" spans="1:7" ht="11.25">
      <c r="A121" s="23" t="s">
        <v>76</v>
      </c>
      <c r="B121" s="24">
        <v>37704</v>
      </c>
      <c r="C121" s="25">
        <v>0.013621003454382427</v>
      </c>
      <c r="D121" s="25"/>
      <c r="E121" s="24">
        <v>38191</v>
      </c>
      <c r="F121" s="25">
        <v>0.013781782252820337</v>
      </c>
      <c r="G121" s="25">
        <v>0.012916401442817804</v>
      </c>
    </row>
    <row r="122" spans="1:7" ht="11.25">
      <c r="A122" s="23" t="s">
        <v>50</v>
      </c>
      <c r="B122" s="24">
        <v>45069</v>
      </c>
      <c r="C122" s="25">
        <v>0.016281694374219224</v>
      </c>
      <c r="D122" s="25"/>
      <c r="E122" s="24">
        <v>45184</v>
      </c>
      <c r="F122" s="25">
        <v>0.01630530882436789</v>
      </c>
      <c r="G122" s="25">
        <v>0.002551643036233342</v>
      </c>
    </row>
    <row r="123" spans="1:7" ht="11.25">
      <c r="A123" s="23" t="s">
        <v>51</v>
      </c>
      <c r="B123" s="24">
        <v>112740</v>
      </c>
      <c r="C123" s="25">
        <v>0.04072862108654453</v>
      </c>
      <c r="D123" s="25"/>
      <c r="E123" s="24">
        <v>113426</v>
      </c>
      <c r="F123" s="25">
        <v>0.04093143499275745</v>
      </c>
      <c r="G123" s="25">
        <v>0.00608479687777197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29893</v>
      </c>
      <c r="C125" s="25">
        <v>0.021520246727292622</v>
      </c>
      <c r="D125" s="25"/>
      <c r="E125" s="24">
        <v>29960</v>
      </c>
      <c r="F125" s="25">
        <v>0.021532424410122254</v>
      </c>
      <c r="G125" s="25">
        <v>0.002241327401063753</v>
      </c>
    </row>
    <row r="126" spans="1:7" ht="11.25">
      <c r="A126" s="23" t="s">
        <v>54</v>
      </c>
      <c r="B126" s="24">
        <v>260</v>
      </c>
      <c r="C126" s="25">
        <v>0.00018717640079938722</v>
      </c>
      <c r="D126" s="25"/>
      <c r="E126" s="24">
        <v>249</v>
      </c>
      <c r="F126" s="25">
        <v>0.00017895773291456746</v>
      </c>
      <c r="G126" s="25">
        <v>-0.04230769230769227</v>
      </c>
    </row>
    <row r="127" spans="1:7" ht="11.25">
      <c r="A127" s="23" t="s">
        <v>55</v>
      </c>
      <c r="B127" s="24">
        <v>12845</v>
      </c>
      <c r="C127" s="25">
        <v>0.009247234108723572</v>
      </c>
      <c r="D127" s="25"/>
      <c r="E127" s="24">
        <v>12857</v>
      </c>
      <c r="F127" s="25">
        <v>0.009240399887881902</v>
      </c>
      <c r="G127" s="25">
        <v>0.0009342156481120245</v>
      </c>
    </row>
    <row r="128" spans="1:7" ht="11.25">
      <c r="A128" s="23" t="s">
        <v>56</v>
      </c>
      <c r="B128" s="24">
        <v>2736</v>
      </c>
      <c r="C128" s="25">
        <v>0.0019696716637966284</v>
      </c>
      <c r="D128" s="25"/>
      <c r="E128" s="24">
        <v>2727</v>
      </c>
      <c r="F128" s="25">
        <v>0.001959910593004118</v>
      </c>
      <c r="G128" s="25">
        <v>-0.003289473684210509</v>
      </c>
    </row>
    <row r="129" spans="1:7" ht="11.25">
      <c r="A129" s="23" t="s">
        <v>57</v>
      </c>
      <c r="B129" s="24">
        <v>45734</v>
      </c>
      <c r="C129" s="25">
        <v>0.03292432890061221</v>
      </c>
      <c r="D129" s="25"/>
      <c r="E129" s="24">
        <v>45793</v>
      </c>
      <c r="F129" s="25">
        <v>0.03291169262392284</v>
      </c>
      <c r="G129" s="25">
        <v>0.0012900686578913856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33052</v>
      </c>
      <c r="C131" s="25">
        <v>0.023794439997005177</v>
      </c>
      <c r="D131" s="25"/>
      <c r="E131" s="24">
        <v>33092</v>
      </c>
      <c r="F131" s="25">
        <v>0.023783410833770547</v>
      </c>
      <c r="G131" s="25">
        <v>0.0012102142079148948</v>
      </c>
    </row>
    <row r="132" spans="1:7" ht="11.25">
      <c r="A132" s="18" t="s">
        <v>60</v>
      </c>
      <c r="B132" s="24">
        <v>12682</v>
      </c>
      <c r="C132" s="25">
        <v>0.009129888903607034</v>
      </c>
      <c r="D132" s="25"/>
      <c r="E132" s="24">
        <v>12701</v>
      </c>
      <c r="F132" s="25">
        <v>0.009128281790152295</v>
      </c>
      <c r="G132" s="25">
        <v>0.0014981864059295802</v>
      </c>
    </row>
    <row r="133" spans="1:7" ht="11.25">
      <c r="A133" s="18" t="s">
        <v>61</v>
      </c>
      <c r="B133" s="24">
        <v>45734</v>
      </c>
      <c r="C133" s="25">
        <v>0.03292432890061221</v>
      </c>
      <c r="D133" s="25"/>
      <c r="E133" s="24">
        <v>45793</v>
      </c>
      <c r="F133" s="25">
        <v>0.03291169262392284</v>
      </c>
      <c r="G133" s="25">
        <v>0.0012900686578913856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11583</v>
      </c>
      <c r="C135" s="25">
        <v>0.0083387086556127</v>
      </c>
      <c r="D135" s="25"/>
      <c r="E135" s="24">
        <v>11618</v>
      </c>
      <c r="F135" s="25">
        <v>0.008349923457837126</v>
      </c>
      <c r="G135" s="25">
        <v>0.0030216696883362815</v>
      </c>
    </row>
    <row r="136" spans="1:7" ht="11.25">
      <c r="A136" s="18" t="s">
        <v>64</v>
      </c>
      <c r="B136" s="24">
        <v>20376</v>
      </c>
      <c r="C136" s="25">
        <v>0.014668870548801206</v>
      </c>
      <c r="D136" s="25"/>
      <c r="E136" s="24">
        <v>20330</v>
      </c>
      <c r="F136" s="25">
        <v>0.014611287992582957</v>
      </c>
      <c r="G136" s="25">
        <v>-0.0022575579112681377</v>
      </c>
    </row>
    <row r="137" spans="1:7" ht="11.25">
      <c r="A137" s="18" t="s">
        <v>65</v>
      </c>
      <c r="B137" s="24">
        <v>13775</v>
      </c>
      <c r="C137" s="25">
        <v>0.009916749696198303</v>
      </c>
      <c r="D137" s="25"/>
      <c r="E137" s="24">
        <v>13845</v>
      </c>
      <c r="F137" s="25">
        <v>0.009950481173502756</v>
      </c>
      <c r="G137" s="25">
        <v>0.005081669691469948</v>
      </c>
    </row>
    <row r="138" spans="1:7" ht="11.25">
      <c r="A138" s="18" t="s">
        <v>61</v>
      </c>
      <c r="B138" s="24">
        <v>45734</v>
      </c>
      <c r="C138" s="25">
        <v>0.03292432890061221</v>
      </c>
      <c r="D138" s="25"/>
      <c r="E138" s="24">
        <v>45793</v>
      </c>
      <c r="F138" s="25">
        <v>0.03291169262392284</v>
      </c>
      <c r="G138" s="25">
        <v>0.0012900686578913856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14061</v>
      </c>
      <c r="C140" s="25">
        <v>0.010122643737077629</v>
      </c>
      <c r="D140" s="25"/>
      <c r="E140" s="24">
        <v>14063</v>
      </c>
      <c r="F140" s="25">
        <v>0.010107159028022337</v>
      </c>
      <c r="G140" s="25">
        <v>0.0001422373942110422</v>
      </c>
    </row>
    <row r="141" spans="1:7" ht="11.25">
      <c r="A141" s="23" t="s">
        <v>99</v>
      </c>
      <c r="B141" s="24">
        <v>14087</v>
      </c>
      <c r="C141" s="25">
        <v>0.010141361377157567</v>
      </c>
      <c r="D141" s="25"/>
      <c r="E141" s="24">
        <v>14114</v>
      </c>
      <c r="F141" s="25">
        <v>0.010143813021510864</v>
      </c>
      <c r="G141" s="25">
        <v>0.0019166607510470168</v>
      </c>
    </row>
    <row r="142" spans="1:7" ht="11.25">
      <c r="A142" s="23" t="s">
        <v>87</v>
      </c>
      <c r="B142" s="24">
        <v>12499</v>
      </c>
      <c r="C142" s="25">
        <v>0.00899814551381362</v>
      </c>
      <c r="D142" s="25"/>
      <c r="E142" s="24">
        <v>12519</v>
      </c>
      <c r="F142" s="25">
        <v>0.008997477342801085</v>
      </c>
      <c r="G142" s="25">
        <v>0.0016001280102408977</v>
      </c>
    </row>
    <row r="143" spans="1:7" ht="11.25">
      <c r="A143" s="23" t="s">
        <v>88</v>
      </c>
      <c r="B143" s="24">
        <v>1565</v>
      </c>
      <c r="C143" s="25">
        <v>0.0011266579509655423</v>
      </c>
      <c r="D143" s="25"/>
      <c r="E143" s="24">
        <v>1568</v>
      </c>
      <c r="F143" s="25">
        <v>0.001126930623333501</v>
      </c>
      <c r="G143" s="25">
        <v>0.00191693290734829</v>
      </c>
    </row>
    <row r="144" spans="1:7" ht="11.25">
      <c r="A144" s="23" t="s">
        <v>89</v>
      </c>
      <c r="B144" s="24">
        <v>2143</v>
      </c>
      <c r="C144" s="25">
        <v>0.001542765488127257</v>
      </c>
      <c r="D144" s="25"/>
      <c r="E144" s="24">
        <v>2147</v>
      </c>
      <c r="F144" s="25">
        <v>0.0015430612552914712</v>
      </c>
      <c r="G144" s="25">
        <v>0.0018665422305179646</v>
      </c>
    </row>
    <row r="145" spans="1:7" ht="11.25">
      <c r="A145" s="23" t="s">
        <v>90</v>
      </c>
      <c r="B145" s="24">
        <v>1379</v>
      </c>
      <c r="C145" s="25">
        <v>0.0009927548334705961</v>
      </c>
      <c r="D145" s="25"/>
      <c r="E145" s="24">
        <v>1382</v>
      </c>
      <c r="F145" s="25">
        <v>0.0009932513529635832</v>
      </c>
      <c r="G145" s="25">
        <v>0.002175489485134241</v>
      </c>
    </row>
    <row r="146" spans="1:7" ht="11.25">
      <c r="A146" s="22" t="s">
        <v>61</v>
      </c>
      <c r="B146" s="24">
        <v>45734</v>
      </c>
      <c r="C146" s="25">
        <v>0.0009927548334705961</v>
      </c>
      <c r="D146" s="25"/>
      <c r="E146" s="24">
        <v>45793</v>
      </c>
      <c r="F146" s="25">
        <v>0.0009932513529635832</v>
      </c>
      <c r="G146" s="25">
        <v>0.0012900686578913856</v>
      </c>
    </row>
    <row r="147" spans="1:7" ht="11.25">
      <c r="A147" s="22" t="s">
        <v>69</v>
      </c>
      <c r="B147" s="24"/>
      <c r="G147" s="20"/>
    </row>
    <row r="148" spans="1:7" ht="11.25">
      <c r="A148" s="23" t="s">
        <v>79</v>
      </c>
      <c r="B148" s="24">
        <v>216</v>
      </c>
      <c r="E148" s="18">
        <v>251</v>
      </c>
      <c r="G148" s="25">
        <v>0.16203703703703698</v>
      </c>
    </row>
    <row r="149" spans="1:7" ht="11.25">
      <c r="A149" s="23" t="s">
        <v>70</v>
      </c>
      <c r="B149" s="24">
        <v>107</v>
      </c>
      <c r="C149" s="27">
        <v>0.00522869429241595</v>
      </c>
      <c r="E149" s="18">
        <v>95</v>
      </c>
      <c r="F149" s="27">
        <v>0.004908799669301917</v>
      </c>
      <c r="G149" s="25">
        <v>-0.11214953271028039</v>
      </c>
    </row>
    <row r="150" spans="1:7" ht="11.25">
      <c r="A150" s="23" t="s">
        <v>71</v>
      </c>
      <c r="B150" s="24">
        <v>102</v>
      </c>
      <c r="C150" s="27">
        <v>0.00498436278342455</v>
      </c>
      <c r="E150" s="18">
        <v>53</v>
      </c>
      <c r="F150" s="27">
        <v>0.002738593499715806</v>
      </c>
      <c r="G150" s="25">
        <v>-0.48039215686274506</v>
      </c>
    </row>
    <row r="151" spans="1:7" ht="11.25">
      <c r="A151" s="23" t="s">
        <v>72</v>
      </c>
      <c r="B151" s="24">
        <v>0</v>
      </c>
      <c r="C151" s="27">
        <v>0</v>
      </c>
      <c r="E151" s="18">
        <v>0</v>
      </c>
      <c r="F151" s="27">
        <v>0</v>
      </c>
      <c r="G151" s="25">
        <v>0</v>
      </c>
    </row>
    <row r="152" spans="1:7" ht="12" thickBot="1">
      <c r="A152" s="28" t="s">
        <v>73</v>
      </c>
      <c r="B152" s="63">
        <v>209</v>
      </c>
      <c r="C152" s="30">
        <v>0.0102130570758405</v>
      </c>
      <c r="D152" s="29"/>
      <c r="E152" s="29">
        <v>148</v>
      </c>
      <c r="F152" s="30">
        <v>0.007647393169017723</v>
      </c>
      <c r="G152" s="31">
        <v>-0.29186602870813394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B59:C59"/>
    <mergeCell ref="E59:F59"/>
    <mergeCell ref="A105:G105"/>
    <mergeCell ref="A107:G107"/>
    <mergeCell ref="A108:G108"/>
    <mergeCell ref="B110:C110"/>
    <mergeCell ref="E110:F110"/>
    <mergeCell ref="A104:G104"/>
    <mergeCell ref="A2:G2"/>
    <mergeCell ref="A3:G3"/>
    <mergeCell ref="A4:G4"/>
    <mergeCell ref="B6:C6"/>
    <mergeCell ref="E6:F6"/>
    <mergeCell ref="A53:G53"/>
    <mergeCell ref="A54:G54"/>
    <mergeCell ref="A56:G56"/>
    <mergeCell ref="A57:G57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5"/>
  <sheetViews>
    <sheetView showGridLines="0" zoomScalePageLayoutView="0" workbookViewId="0" topLeftCell="A1">
      <selection activeCell="B3" sqref="B3:M3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8984375" style="4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163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226218</v>
      </c>
      <c r="D10" s="7">
        <v>217952</v>
      </c>
      <c r="E10" s="7">
        <v>13001.18264</v>
      </c>
      <c r="F10" s="7">
        <v>5842.939365</v>
      </c>
      <c r="G10" s="7">
        <v>3130.292968</v>
      </c>
      <c r="H10" s="7">
        <v>2580</v>
      </c>
      <c r="I10" s="7">
        <v>1247</v>
      </c>
      <c r="J10" s="7">
        <v>463</v>
      </c>
      <c r="K10" s="7">
        <v>62</v>
      </c>
      <c r="L10" s="8">
        <v>1772</v>
      </c>
      <c r="M10" s="9">
        <v>0.9777925867223803</v>
      </c>
    </row>
    <row r="11" spans="1:13" ht="11.25">
      <c r="A11" s="5">
        <v>78</v>
      </c>
      <c r="B11" s="6" t="s">
        <v>106</v>
      </c>
      <c r="C11" s="7">
        <v>270399</v>
      </c>
      <c r="D11" s="7">
        <v>262296</v>
      </c>
      <c r="E11" s="7">
        <v>13720.990471</v>
      </c>
      <c r="F11" s="7">
        <v>6735.771565</v>
      </c>
      <c r="G11" s="7">
        <v>1678.457398</v>
      </c>
      <c r="H11" s="7">
        <v>3873</v>
      </c>
      <c r="I11" s="7">
        <v>1995</v>
      </c>
      <c r="J11" s="7">
        <v>2609</v>
      </c>
      <c r="K11" s="7">
        <v>56</v>
      </c>
      <c r="L11" s="8">
        <v>4660</v>
      </c>
      <c r="M11" s="9">
        <v>0.9998967514243611</v>
      </c>
    </row>
    <row r="12" spans="1:13" ht="11.25">
      <c r="A12" s="5">
        <v>80</v>
      </c>
      <c r="B12" s="6" t="s">
        <v>16</v>
      </c>
      <c r="C12" s="7">
        <v>68736</v>
      </c>
      <c r="D12" s="7">
        <v>64622</v>
      </c>
      <c r="E12" s="7">
        <v>3712.297393</v>
      </c>
      <c r="F12" s="7">
        <v>3758.275071</v>
      </c>
      <c r="G12" s="7">
        <v>497.224561</v>
      </c>
      <c r="H12" s="7">
        <v>794</v>
      </c>
      <c r="I12" s="7">
        <v>517</v>
      </c>
      <c r="J12" s="7">
        <v>200</v>
      </c>
      <c r="K12" s="7">
        <v>31</v>
      </c>
      <c r="L12" s="8">
        <v>748</v>
      </c>
      <c r="M12" s="9">
        <v>1</v>
      </c>
    </row>
    <row r="13" spans="1:13" ht="11.25">
      <c r="A13" s="5">
        <v>81</v>
      </c>
      <c r="B13" s="57" t="s">
        <v>21</v>
      </c>
      <c r="C13" s="7">
        <v>12065</v>
      </c>
      <c r="D13" s="7">
        <v>8031</v>
      </c>
      <c r="E13" s="7">
        <v>320.176616</v>
      </c>
      <c r="F13" s="7">
        <v>75.733671</v>
      </c>
      <c r="G13" s="7">
        <v>13.224401</v>
      </c>
      <c r="H13" s="7">
        <v>187</v>
      </c>
      <c r="I13" s="7">
        <v>199</v>
      </c>
      <c r="J13" s="7">
        <v>2</v>
      </c>
      <c r="K13" s="7">
        <v>6</v>
      </c>
      <c r="L13" s="8">
        <v>207</v>
      </c>
      <c r="M13" s="9">
        <v>0</v>
      </c>
    </row>
    <row r="14" spans="1:13" ht="11.25">
      <c r="A14" s="5">
        <v>88</v>
      </c>
      <c r="B14" s="6" t="s">
        <v>107</v>
      </c>
      <c r="C14" s="7">
        <v>173134</v>
      </c>
      <c r="D14" s="7">
        <v>165670</v>
      </c>
      <c r="E14" s="7">
        <v>9531.418892</v>
      </c>
      <c r="F14" s="7">
        <v>2367.210776</v>
      </c>
      <c r="G14" s="7">
        <v>824.096495</v>
      </c>
      <c r="H14" s="7">
        <v>1927</v>
      </c>
      <c r="I14" s="7">
        <v>1018</v>
      </c>
      <c r="J14" s="7">
        <v>337</v>
      </c>
      <c r="K14" s="7">
        <v>270</v>
      </c>
      <c r="L14" s="8">
        <v>1625</v>
      </c>
      <c r="M14" s="9">
        <v>1</v>
      </c>
    </row>
    <row r="15" spans="1:13" ht="11.25">
      <c r="A15" s="5">
        <v>99</v>
      </c>
      <c r="B15" s="6" t="s">
        <v>17</v>
      </c>
      <c r="C15" s="7">
        <v>298611</v>
      </c>
      <c r="D15" s="7">
        <v>285488</v>
      </c>
      <c r="E15" s="7">
        <v>14168.702209</v>
      </c>
      <c r="F15" s="7">
        <v>7287.692726</v>
      </c>
      <c r="G15" s="7">
        <v>1304.057066</v>
      </c>
      <c r="H15" s="7">
        <v>4143</v>
      </c>
      <c r="I15" s="7">
        <v>2361</v>
      </c>
      <c r="J15" s="7">
        <v>1127</v>
      </c>
      <c r="K15" s="7">
        <v>124</v>
      </c>
      <c r="L15" s="8">
        <v>3612</v>
      </c>
      <c r="M15" s="9">
        <v>0.9975072718837047</v>
      </c>
    </row>
    <row r="16" spans="1:13" ht="11.25">
      <c r="A16" s="7">
        <v>107</v>
      </c>
      <c r="B16" s="11" t="s">
        <v>25</v>
      </c>
      <c r="C16" s="7">
        <v>301060</v>
      </c>
      <c r="D16" s="7">
        <v>309181</v>
      </c>
      <c r="E16" s="7">
        <v>12900.023288</v>
      </c>
      <c r="F16" s="7">
        <v>3716.329637</v>
      </c>
      <c r="G16" s="7">
        <v>1132.598088</v>
      </c>
      <c r="H16" s="7">
        <v>4120</v>
      </c>
      <c r="I16" s="7">
        <v>2931</v>
      </c>
      <c r="J16" s="7">
        <v>2108</v>
      </c>
      <c r="K16" s="7">
        <v>25</v>
      </c>
      <c r="L16" s="8">
        <v>5064</v>
      </c>
      <c r="M16" s="9">
        <v>0.9991740967912677</v>
      </c>
    </row>
    <row r="17" spans="1:11" ht="11.25">
      <c r="A17" s="7"/>
      <c r="B17" s="7"/>
      <c r="C17" s="12"/>
      <c r="D17" s="10"/>
      <c r="E17" s="10"/>
      <c r="F17" s="10"/>
      <c r="G17" s="10"/>
      <c r="H17" s="10"/>
      <c r="I17" s="10"/>
      <c r="J17" s="10"/>
      <c r="K17" s="10"/>
    </row>
    <row r="18" spans="2:13" ht="11.25">
      <c r="B18" s="6" t="s">
        <v>125</v>
      </c>
      <c r="C18" s="12">
        <v>1350223</v>
      </c>
      <c r="D18" s="10">
        <v>1313240</v>
      </c>
      <c r="E18" s="10">
        <v>67354.791509</v>
      </c>
      <c r="F18" s="10">
        <v>29783.952811000003</v>
      </c>
      <c r="G18" s="10">
        <v>8579.950977</v>
      </c>
      <c r="H18" s="10">
        <v>17624</v>
      </c>
      <c r="I18" s="10">
        <v>10268</v>
      </c>
      <c r="J18" s="10">
        <v>6846</v>
      </c>
      <c r="K18" s="10">
        <v>574</v>
      </c>
      <c r="L18" s="10">
        <v>17688</v>
      </c>
      <c r="M18" s="13">
        <v>0.9805963336084649</v>
      </c>
    </row>
    <row r="19" spans="1:11" ht="11.25">
      <c r="A19" s="5"/>
      <c r="B19" s="5"/>
      <c r="C19" s="12"/>
      <c r="D19" s="10"/>
      <c r="E19" s="10"/>
      <c r="F19" s="10"/>
      <c r="G19" s="10"/>
      <c r="H19" s="10"/>
      <c r="I19" s="10"/>
      <c r="J19" s="10"/>
      <c r="K19" s="10"/>
    </row>
    <row r="20" spans="1:13" ht="11.25">
      <c r="A20" s="5">
        <v>62</v>
      </c>
      <c r="B20" s="57" t="s">
        <v>18</v>
      </c>
      <c r="C20" s="7">
        <v>1570</v>
      </c>
      <c r="D20" s="7">
        <v>3158</v>
      </c>
      <c r="E20" s="7">
        <v>116.925867</v>
      </c>
      <c r="F20" s="7">
        <v>13.659662</v>
      </c>
      <c r="G20" s="7">
        <v>0.818316</v>
      </c>
      <c r="H20" s="7">
        <v>2</v>
      </c>
      <c r="I20" s="7">
        <v>7</v>
      </c>
      <c r="J20" s="7">
        <v>0</v>
      </c>
      <c r="K20" s="7">
        <v>0</v>
      </c>
      <c r="L20" s="8">
        <v>7</v>
      </c>
      <c r="M20" s="9">
        <v>0</v>
      </c>
    </row>
    <row r="21" spans="1:13" ht="11.25">
      <c r="A21" s="5">
        <v>63</v>
      </c>
      <c r="B21" s="57" t="s">
        <v>96</v>
      </c>
      <c r="C21" s="7">
        <v>14039</v>
      </c>
      <c r="D21" s="7">
        <v>19599</v>
      </c>
      <c r="E21" s="7">
        <v>856.292546</v>
      </c>
      <c r="F21" s="7">
        <v>183.990542</v>
      </c>
      <c r="G21" s="7">
        <v>23.605071</v>
      </c>
      <c r="H21" s="7">
        <v>37</v>
      </c>
      <c r="I21" s="7">
        <v>34</v>
      </c>
      <c r="J21" s="7">
        <v>4</v>
      </c>
      <c r="K21" s="7">
        <v>0</v>
      </c>
      <c r="L21" s="8">
        <v>38</v>
      </c>
      <c r="M21" s="9">
        <v>1</v>
      </c>
    </row>
    <row r="22" spans="1:13" ht="11.25">
      <c r="A22" s="5">
        <v>65</v>
      </c>
      <c r="B22" s="57" t="s">
        <v>19</v>
      </c>
      <c r="C22" s="7">
        <v>12525</v>
      </c>
      <c r="D22" s="7">
        <v>25264</v>
      </c>
      <c r="E22" s="7">
        <v>966.469212</v>
      </c>
      <c r="F22" s="7">
        <v>284.736782</v>
      </c>
      <c r="G22" s="7">
        <v>9.263078</v>
      </c>
      <c r="H22" s="7">
        <v>75</v>
      </c>
      <c r="I22" s="7">
        <v>29</v>
      </c>
      <c r="J22" s="7">
        <v>14</v>
      </c>
      <c r="K22" s="7">
        <v>0</v>
      </c>
      <c r="L22" s="8">
        <v>43</v>
      </c>
      <c r="M22" s="9">
        <v>0</v>
      </c>
    </row>
    <row r="23" spans="1:13" ht="11.25">
      <c r="A23" s="5">
        <v>68</v>
      </c>
      <c r="B23" s="57" t="s">
        <v>20</v>
      </c>
      <c r="C23" s="7">
        <v>2159</v>
      </c>
      <c r="D23" s="7">
        <v>4407</v>
      </c>
      <c r="E23" s="7">
        <v>164.044884</v>
      </c>
      <c r="F23" s="7">
        <v>11.48362</v>
      </c>
      <c r="G23" s="7">
        <v>0.400402</v>
      </c>
      <c r="H23" s="7">
        <v>17</v>
      </c>
      <c r="I23" s="7">
        <v>7</v>
      </c>
      <c r="J23" s="7">
        <v>11</v>
      </c>
      <c r="K23" s="7">
        <v>0</v>
      </c>
      <c r="L23" s="8">
        <v>18</v>
      </c>
      <c r="M23" s="9">
        <v>0</v>
      </c>
    </row>
    <row r="24" spans="1:13" ht="11.25">
      <c r="A24" s="5">
        <v>76</v>
      </c>
      <c r="B24" s="57" t="s">
        <v>97</v>
      </c>
      <c r="C24" s="7">
        <v>14148</v>
      </c>
      <c r="D24" s="7">
        <v>12307</v>
      </c>
      <c r="E24" s="7">
        <v>774.809132</v>
      </c>
      <c r="F24" s="7">
        <v>110.284663</v>
      </c>
      <c r="G24" s="7">
        <v>15.972728</v>
      </c>
      <c r="H24" s="7">
        <v>65</v>
      </c>
      <c r="I24" s="7">
        <v>11</v>
      </c>
      <c r="J24" s="7">
        <v>33</v>
      </c>
      <c r="K24" s="7">
        <v>0</v>
      </c>
      <c r="L24" s="8">
        <v>44</v>
      </c>
      <c r="M24" s="9">
        <v>0</v>
      </c>
    </row>
    <row r="25" spans="1:13" ht="11.25">
      <c r="A25" s="5">
        <v>94</v>
      </c>
      <c r="B25" s="57" t="s">
        <v>22</v>
      </c>
      <c r="C25" s="7">
        <v>1371</v>
      </c>
      <c r="D25" s="7">
        <v>2562</v>
      </c>
      <c r="E25" s="7">
        <v>75.849353</v>
      </c>
      <c r="F25" s="7">
        <v>27.252075</v>
      </c>
      <c r="G25" s="7">
        <v>0</v>
      </c>
      <c r="H25" s="7">
        <v>2</v>
      </c>
      <c r="I25" s="7">
        <v>1</v>
      </c>
      <c r="J25" s="7">
        <v>3</v>
      </c>
      <c r="K25" s="7">
        <v>0</v>
      </c>
      <c r="L25" s="8">
        <v>4</v>
      </c>
      <c r="M25" s="9">
        <v>0</v>
      </c>
    </row>
    <row r="26" spans="1:13" ht="11.25">
      <c r="A26" s="5"/>
      <c r="B26" s="5"/>
      <c r="C26" s="12"/>
      <c r="D26" s="10"/>
      <c r="E26" s="10"/>
      <c r="F26" s="10"/>
      <c r="G26" s="10"/>
      <c r="H26" s="10"/>
      <c r="I26" s="10"/>
      <c r="J26" s="10"/>
      <c r="K26" s="10"/>
      <c r="M26" s="9"/>
    </row>
    <row r="27" spans="2:13" ht="11.25">
      <c r="B27" s="6" t="s">
        <v>23</v>
      </c>
      <c r="C27" s="12">
        <v>45812</v>
      </c>
      <c r="D27" s="10">
        <v>67297</v>
      </c>
      <c r="E27" s="10">
        <v>2954.390994</v>
      </c>
      <c r="F27" s="10">
        <v>631.407344</v>
      </c>
      <c r="G27" s="10">
        <v>50.059595</v>
      </c>
      <c r="H27" s="10">
        <v>198</v>
      </c>
      <c r="I27" s="10">
        <v>89</v>
      </c>
      <c r="J27" s="10">
        <v>65</v>
      </c>
      <c r="K27" s="10">
        <v>0</v>
      </c>
      <c r="L27" s="10">
        <v>154</v>
      </c>
      <c r="M27" s="13">
        <v>0.36164150862254335</v>
      </c>
    </row>
    <row r="28" spans="1:11" ht="11.25">
      <c r="A28" s="5"/>
      <c r="B28" s="5"/>
      <c r="C28" s="12"/>
      <c r="D28" s="10"/>
      <c r="E28" s="10"/>
      <c r="F28" s="10"/>
      <c r="G28" s="10"/>
      <c r="H28" s="10"/>
      <c r="I28" s="10"/>
      <c r="J28" s="10"/>
      <c r="K28" s="10"/>
    </row>
    <row r="29" spans="2:13" ht="12" thickBot="1">
      <c r="B29" s="14" t="s">
        <v>24</v>
      </c>
      <c r="C29" s="15">
        <v>1396035</v>
      </c>
      <c r="D29" s="15">
        <v>1380537</v>
      </c>
      <c r="E29" s="16">
        <v>70309.182503</v>
      </c>
      <c r="F29" s="16">
        <v>30415.360155000002</v>
      </c>
      <c r="G29" s="16">
        <v>8630.010572000001</v>
      </c>
      <c r="H29" s="16">
        <v>17822</v>
      </c>
      <c r="I29" s="16">
        <v>10357</v>
      </c>
      <c r="J29" s="16">
        <v>6911</v>
      </c>
      <c r="K29" s="16">
        <v>574</v>
      </c>
      <c r="L29" s="16">
        <v>17842</v>
      </c>
      <c r="M29" s="17">
        <v>0.9598620891839125</v>
      </c>
    </row>
    <row r="30" spans="2:11" ht="11.25">
      <c r="B30" s="6" t="s">
        <v>100</v>
      </c>
      <c r="C30" s="5"/>
      <c r="D30" s="5"/>
      <c r="E30" s="5"/>
      <c r="F30" s="5"/>
      <c r="G30" s="5"/>
      <c r="H30" s="5"/>
      <c r="I30" s="5"/>
      <c r="J30" s="5"/>
      <c r="K30" s="5"/>
    </row>
    <row r="31" spans="2:11" ht="11.25">
      <c r="B31" s="6" t="s">
        <v>32</v>
      </c>
      <c r="C31" s="5"/>
      <c r="D31" s="5"/>
      <c r="E31" s="5"/>
      <c r="F31" s="5"/>
      <c r="G31" s="5"/>
      <c r="H31" s="5"/>
      <c r="I31" s="5"/>
      <c r="J31" s="5"/>
      <c r="K31" s="5"/>
    </row>
    <row r="32" spans="2:13" ht="11.25">
      <c r="B32" s="6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3" ht="11.25">
      <c r="B33" s="6" t="s">
        <v>95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1.25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35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164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5" t="s">
        <v>117</v>
      </c>
      <c r="C6" s="95"/>
      <c r="D6" s="49"/>
      <c r="E6" s="95" t="s">
        <v>116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41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1382230</v>
      </c>
      <c r="C10" s="25">
        <v>0.4971342211684954</v>
      </c>
      <c r="D10" s="25"/>
      <c r="E10" s="24">
        <v>1396035</v>
      </c>
      <c r="F10" s="25">
        <v>0.5027908514527987</v>
      </c>
      <c r="G10" s="25">
        <v>0.009987483993257218</v>
      </c>
      <c r="H10" s="26"/>
      <c r="I10" s="26"/>
    </row>
    <row r="11" spans="1:9" ht="11.25">
      <c r="A11" s="23" t="s">
        <v>44</v>
      </c>
      <c r="B11" s="24">
        <v>1398166</v>
      </c>
      <c r="C11" s="25">
        <v>0.5028657788315046</v>
      </c>
      <c r="D11" s="25"/>
      <c r="E11" s="24">
        <v>1380537</v>
      </c>
      <c r="F11" s="25">
        <v>0.4972091485472014</v>
      </c>
      <c r="G11" s="25">
        <v>-0.01260866020200746</v>
      </c>
      <c r="H11" s="26"/>
      <c r="I11" s="26"/>
    </row>
    <row r="12" spans="1:9" ht="11.25">
      <c r="A12" s="23" t="s">
        <v>45</v>
      </c>
      <c r="B12" s="24">
        <v>2780396</v>
      </c>
      <c r="C12" s="25">
        <v>1</v>
      </c>
      <c r="D12" s="25"/>
      <c r="E12" s="24">
        <v>2776572</v>
      </c>
      <c r="F12" s="25">
        <v>1</v>
      </c>
      <c r="G12" s="25">
        <v>-0.0013753436560834942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1593520</v>
      </c>
      <c r="C14" s="25">
        <v>0.573126993421081</v>
      </c>
      <c r="D14" s="25"/>
      <c r="E14" s="24">
        <v>1585511</v>
      </c>
      <c r="F14" s="25">
        <v>0.5710318334982849</v>
      </c>
      <c r="G14" s="25">
        <v>-0.005025980219890536</v>
      </c>
      <c r="H14" s="26"/>
      <c r="I14" s="26"/>
    </row>
    <row r="15" spans="1:9" ht="11.25">
      <c r="A15" s="23" t="s">
        <v>49</v>
      </c>
      <c r="B15" s="24">
        <v>200852</v>
      </c>
      <c r="C15" s="25">
        <v>0.07223863075619444</v>
      </c>
      <c r="D15" s="25"/>
      <c r="E15" s="24">
        <v>202805</v>
      </c>
      <c r="F15" s="25">
        <v>0.07304150585686235</v>
      </c>
      <c r="G15" s="25">
        <v>0.009723577559596075</v>
      </c>
      <c r="H15" s="26"/>
      <c r="I15" s="26"/>
    </row>
    <row r="16" spans="1:9" ht="11.25">
      <c r="A16" s="23" t="s">
        <v>48</v>
      </c>
      <c r="B16" s="24">
        <v>193335</v>
      </c>
      <c r="C16" s="25">
        <v>0.0695350590347562</v>
      </c>
      <c r="D16" s="25"/>
      <c r="E16" s="24">
        <v>194396</v>
      </c>
      <c r="F16" s="25">
        <v>0.07001295122186639</v>
      </c>
      <c r="G16" s="25">
        <v>0.005487883725140197</v>
      </c>
      <c r="H16" s="26"/>
      <c r="I16" s="26"/>
    </row>
    <row r="17" spans="1:9" ht="11.25">
      <c r="A17" s="23" t="s">
        <v>76</v>
      </c>
      <c r="B17" s="24">
        <v>170545</v>
      </c>
      <c r="C17" s="25">
        <v>0.06133838489193626</v>
      </c>
      <c r="D17" s="25"/>
      <c r="E17" s="24">
        <v>170232</v>
      </c>
      <c r="F17" s="25">
        <v>0.06131013350275087</v>
      </c>
      <c r="G17" s="25">
        <v>-0.0018352927379869932</v>
      </c>
      <c r="H17" s="26"/>
      <c r="I17" s="26"/>
    </row>
    <row r="18" spans="1:9" ht="11.25">
      <c r="A18" s="23" t="s">
        <v>50</v>
      </c>
      <c r="B18" s="24">
        <v>622144</v>
      </c>
      <c r="C18" s="25">
        <v>0.22376093189603208</v>
      </c>
      <c r="D18" s="25"/>
      <c r="E18" s="24">
        <v>623628</v>
      </c>
      <c r="F18" s="25">
        <v>0.22460357592023544</v>
      </c>
      <c r="G18" s="25">
        <v>0.0023852998662690084</v>
      </c>
      <c r="H18" s="26"/>
      <c r="I18" s="26"/>
    </row>
    <row r="19" spans="1:7" ht="11.25">
      <c r="A19" s="23" t="s">
        <v>51</v>
      </c>
      <c r="B19" s="24">
        <v>2780396</v>
      </c>
      <c r="C19" s="25">
        <v>1</v>
      </c>
      <c r="D19" s="25"/>
      <c r="E19" s="24">
        <v>2776572</v>
      </c>
      <c r="F19" s="25">
        <v>1</v>
      </c>
      <c r="G19" s="25">
        <v>-0.0013753436560834942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1179066</v>
      </c>
      <c r="C21" s="25">
        <v>0.8530172257873146</v>
      </c>
      <c r="D21" s="25"/>
      <c r="E21" s="24">
        <v>1179548</v>
      </c>
      <c r="F21" s="25">
        <v>0.8449272403628849</v>
      </c>
      <c r="G21" s="25">
        <v>0.00040879815040040235</v>
      </c>
      <c r="H21" s="26"/>
      <c r="I21" s="26"/>
    </row>
    <row r="22" spans="1:9" ht="11.25">
      <c r="A22" s="23" t="s">
        <v>54</v>
      </c>
      <c r="B22" s="24">
        <v>47866</v>
      </c>
      <c r="C22" s="25">
        <v>0.03462954790447321</v>
      </c>
      <c r="D22" s="25"/>
      <c r="E22" s="24">
        <v>47788</v>
      </c>
      <c r="F22" s="25">
        <v>0.034231233457613884</v>
      </c>
      <c r="G22" s="25">
        <v>-0.0016295491580662347</v>
      </c>
      <c r="H22" s="26"/>
      <c r="I22" s="26"/>
    </row>
    <row r="23" spans="1:9" ht="11.25">
      <c r="A23" s="23" t="s">
        <v>55</v>
      </c>
      <c r="B23" s="24">
        <v>90876</v>
      </c>
      <c r="C23" s="25">
        <v>0.06574593229780862</v>
      </c>
      <c r="D23" s="25"/>
      <c r="E23" s="24">
        <v>93405</v>
      </c>
      <c r="F23" s="25">
        <v>0.06690734831146783</v>
      </c>
      <c r="G23" s="25">
        <v>0.027829129803248476</v>
      </c>
      <c r="H23" s="26"/>
      <c r="I23" s="26"/>
    </row>
    <row r="24" spans="1:9" ht="11.25">
      <c r="A24" s="23" t="s">
        <v>56</v>
      </c>
      <c r="B24" s="24">
        <v>64422</v>
      </c>
      <c r="C24" s="25">
        <v>0.04660729401040348</v>
      </c>
      <c r="D24" s="25"/>
      <c r="E24" s="24">
        <v>75294</v>
      </c>
      <c r="F24" s="25">
        <v>0.053934177868033395</v>
      </c>
      <c r="G24" s="25">
        <v>0.16876222408494002</v>
      </c>
      <c r="H24" s="24"/>
      <c r="I24" s="26"/>
    </row>
    <row r="25" spans="1:9" ht="11.25">
      <c r="A25" s="23" t="s">
        <v>57</v>
      </c>
      <c r="B25" s="24">
        <v>1382230</v>
      </c>
      <c r="C25" s="25">
        <v>1</v>
      </c>
      <c r="D25" s="25"/>
      <c r="E25" s="24">
        <v>1396035</v>
      </c>
      <c r="F25" s="25">
        <v>1</v>
      </c>
      <c r="G25" s="25">
        <v>0.009987483993257218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898810</v>
      </c>
      <c r="C27" s="25">
        <v>0.6502608104295233</v>
      </c>
      <c r="D27" s="25"/>
      <c r="E27" s="24">
        <v>902589</v>
      </c>
      <c r="F27" s="25">
        <v>0.6465375151769117</v>
      </c>
      <c r="G27" s="25">
        <v>0.004204448103603653</v>
      </c>
      <c r="H27" s="26"/>
      <c r="I27" s="26"/>
    </row>
    <row r="28" spans="1:9" ht="11.25">
      <c r="A28" s="18" t="s">
        <v>60</v>
      </c>
      <c r="B28" s="24">
        <v>483420</v>
      </c>
      <c r="C28" s="25">
        <v>0.34973918957047667</v>
      </c>
      <c r="D28" s="25"/>
      <c r="E28" s="24">
        <v>493446</v>
      </c>
      <c r="F28" s="25">
        <v>0.35346248482308823</v>
      </c>
      <c r="G28" s="25">
        <v>0.020739729427826648</v>
      </c>
      <c r="H28" s="26"/>
      <c r="I28" s="26"/>
    </row>
    <row r="29" spans="1:9" ht="11.25">
      <c r="A29" s="18" t="s">
        <v>61</v>
      </c>
      <c r="B29" s="24">
        <v>1382230</v>
      </c>
      <c r="C29" s="25">
        <v>1</v>
      </c>
      <c r="D29" s="25"/>
      <c r="E29" s="24">
        <v>1396035</v>
      </c>
      <c r="F29" s="25">
        <v>1</v>
      </c>
      <c r="G29" s="25">
        <v>0.009987483993257218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694706</v>
      </c>
      <c r="C31" s="25">
        <v>0.5025979757348632</v>
      </c>
      <c r="D31" s="25"/>
      <c r="E31" s="24">
        <v>692803</v>
      </c>
      <c r="F31" s="25">
        <v>0.49626477846185807</v>
      </c>
      <c r="G31" s="25">
        <v>-0.0027392882744643465</v>
      </c>
      <c r="H31" s="26"/>
      <c r="I31" s="26"/>
    </row>
    <row r="32" spans="1:9" ht="11.25">
      <c r="A32" s="18" t="s">
        <v>64</v>
      </c>
      <c r="B32" s="24">
        <v>546366</v>
      </c>
      <c r="C32" s="25">
        <v>0.3952786439304602</v>
      </c>
      <c r="D32" s="25"/>
      <c r="E32" s="24">
        <v>554010</v>
      </c>
      <c r="F32" s="25">
        <v>0.39684535129849896</v>
      </c>
      <c r="G32" s="25">
        <v>0.013990621671187364</v>
      </c>
      <c r="H32" s="26"/>
      <c r="I32" s="26"/>
    </row>
    <row r="33" spans="1:9" ht="11.25">
      <c r="A33" s="18" t="s">
        <v>65</v>
      </c>
      <c r="B33" s="24">
        <v>141158</v>
      </c>
      <c r="C33" s="25">
        <v>0.10212338033467658</v>
      </c>
      <c r="D33" s="25"/>
      <c r="E33" s="24">
        <v>149222</v>
      </c>
      <c r="F33" s="25">
        <v>0.10688987023964298</v>
      </c>
      <c r="G33" s="25">
        <v>0.05712747417787156</v>
      </c>
      <c r="H33" s="26"/>
      <c r="I33" s="26"/>
    </row>
    <row r="34" spans="1:9" ht="11.25">
      <c r="A34" s="18" t="s">
        <v>61</v>
      </c>
      <c r="B34" s="24">
        <v>1382230</v>
      </c>
      <c r="C34" s="25">
        <v>1</v>
      </c>
      <c r="D34" s="25"/>
      <c r="E34" s="24">
        <v>1396035</v>
      </c>
      <c r="F34" s="25">
        <v>1</v>
      </c>
      <c r="G34" s="25">
        <v>0.009987483993257218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308886</v>
      </c>
      <c r="C36" s="25">
        <v>0.22346932131410835</v>
      </c>
      <c r="D36" s="25"/>
      <c r="E36" s="24">
        <v>301060</v>
      </c>
      <c r="F36" s="25">
        <v>0.21565361899952365</v>
      </c>
      <c r="G36" s="25">
        <v>-0.025336208180364306</v>
      </c>
      <c r="H36" s="26"/>
      <c r="I36" s="26"/>
    </row>
    <row r="37" spans="1:9" ht="11.25">
      <c r="A37" s="23" t="s">
        <v>103</v>
      </c>
      <c r="B37" s="24">
        <v>294487</v>
      </c>
      <c r="C37" s="25">
        <v>0.21305209697373084</v>
      </c>
      <c r="D37" s="25"/>
      <c r="E37" s="24">
        <v>298611</v>
      </c>
      <c r="F37" s="25">
        <v>0.2138993649872675</v>
      </c>
      <c r="G37" s="25">
        <v>0.014004013759520761</v>
      </c>
      <c r="H37" s="26"/>
      <c r="I37" s="26"/>
    </row>
    <row r="38" spans="1:9" ht="11.25">
      <c r="A38" s="23" t="s">
        <v>114</v>
      </c>
      <c r="B38" s="24">
        <v>285026</v>
      </c>
      <c r="C38" s="25">
        <v>0.20620736056951447</v>
      </c>
      <c r="D38" s="25"/>
      <c r="E38" s="24">
        <v>270399</v>
      </c>
      <c r="F38" s="25">
        <v>0.19369070259699792</v>
      </c>
      <c r="G38" s="25">
        <v>-0.05131812536400193</v>
      </c>
      <c r="H38" s="26"/>
      <c r="I38" s="26"/>
    </row>
    <row r="39" spans="1:9" ht="11.25">
      <c r="A39" s="23" t="s">
        <v>105</v>
      </c>
      <c r="B39" s="24">
        <v>210518</v>
      </c>
      <c r="C39" s="25">
        <v>0.1523031622812412</v>
      </c>
      <c r="D39" s="25"/>
      <c r="E39" s="24">
        <v>226218</v>
      </c>
      <c r="F39" s="25">
        <v>0.16204321524890136</v>
      </c>
      <c r="G39" s="25">
        <v>0.07457794582886024</v>
      </c>
      <c r="H39" s="26"/>
      <c r="I39" s="26"/>
    </row>
    <row r="40" spans="1:9" ht="11.25">
      <c r="A40" s="23" t="s">
        <v>108</v>
      </c>
      <c r="B40" s="24">
        <v>158407</v>
      </c>
      <c r="C40" s="25">
        <v>0.11460249017891379</v>
      </c>
      <c r="D40" s="25"/>
      <c r="E40" s="24">
        <v>173134</v>
      </c>
      <c r="F40" s="25">
        <v>0.12401838062799285</v>
      </c>
      <c r="G40" s="25">
        <v>0.0929693763533177</v>
      </c>
      <c r="H40" s="26"/>
      <c r="I40" s="26"/>
    </row>
    <row r="41" spans="1:9" ht="11.25">
      <c r="A41" s="23" t="s">
        <v>115</v>
      </c>
      <c r="B41" s="24">
        <v>69727</v>
      </c>
      <c r="C41" s="25">
        <v>0.05044529492197391</v>
      </c>
      <c r="D41" s="25"/>
      <c r="E41" s="24">
        <v>68736</v>
      </c>
      <c r="F41" s="25">
        <v>0.04923658790789629</v>
      </c>
      <c r="G41" s="25">
        <v>-0.014212571887504133</v>
      </c>
      <c r="H41" s="23"/>
      <c r="I41" s="26"/>
    </row>
    <row r="42" spans="1:9" ht="11.25">
      <c r="A42" s="23" t="s">
        <v>153</v>
      </c>
      <c r="B42" s="24">
        <v>13643</v>
      </c>
      <c r="C42" s="25">
        <v>0.0098702820804063</v>
      </c>
      <c r="D42" s="25"/>
      <c r="E42" s="24">
        <v>14148</v>
      </c>
      <c r="F42" s="25">
        <v>0.010134416400734939</v>
      </c>
      <c r="G42" s="25">
        <v>0.03701531921131718</v>
      </c>
      <c r="H42" s="26"/>
      <c r="I42" s="26"/>
    </row>
    <row r="43" spans="1:9" ht="11.25">
      <c r="A43" s="23" t="s">
        <v>67</v>
      </c>
      <c r="B43" s="24">
        <v>1340694</v>
      </c>
      <c r="C43" s="25">
        <v>0.9699500083198889</v>
      </c>
      <c r="D43" s="25"/>
      <c r="E43" s="24">
        <v>1352306</v>
      </c>
      <c r="F43" s="25">
        <v>0.9686762867693146</v>
      </c>
      <c r="G43" s="25">
        <v>0.00866118592311138</v>
      </c>
      <c r="H43" s="26"/>
      <c r="I43" s="26"/>
    </row>
    <row r="44" spans="1:9" ht="11.25">
      <c r="A44" s="23" t="s">
        <v>68</v>
      </c>
      <c r="B44" s="24">
        <v>41536</v>
      </c>
      <c r="C44" s="25">
        <v>0.030049991680111125</v>
      </c>
      <c r="D44" s="25"/>
      <c r="E44" s="24">
        <v>43729</v>
      </c>
      <c r="F44" s="25">
        <v>0.031323713230685474</v>
      </c>
      <c r="G44" s="25">
        <v>0.05279757318952227</v>
      </c>
      <c r="H44" s="26"/>
      <c r="I44" s="26"/>
    </row>
    <row r="45" spans="1:9" ht="11.25">
      <c r="A45" s="22" t="s">
        <v>61</v>
      </c>
      <c r="B45" s="24">
        <v>1382230</v>
      </c>
      <c r="C45" s="25">
        <v>1</v>
      </c>
      <c r="D45" s="25"/>
      <c r="E45" s="24">
        <v>1396035</v>
      </c>
      <c r="F45" s="25">
        <v>1</v>
      </c>
      <c r="G45" s="25">
        <v>0.009987483993257218</v>
      </c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18060</v>
      </c>
      <c r="E47" s="18">
        <v>17822</v>
      </c>
      <c r="G47" s="25">
        <v>-0.01317829457364339</v>
      </c>
    </row>
    <row r="48" spans="1:7" ht="11.25">
      <c r="A48" s="23" t="s">
        <v>70</v>
      </c>
      <c r="B48" s="18">
        <v>12504</v>
      </c>
      <c r="C48" s="27">
        <v>0.6840262582056893</v>
      </c>
      <c r="E48" s="18">
        <v>10357</v>
      </c>
      <c r="F48" s="27">
        <v>0.5804842506445466</v>
      </c>
      <c r="G48" s="25">
        <v>-0.17170505438259753</v>
      </c>
    </row>
    <row r="49" spans="1:7" ht="11.25">
      <c r="A49" s="23" t="s">
        <v>71</v>
      </c>
      <c r="B49" s="18">
        <v>5182</v>
      </c>
      <c r="C49" s="27">
        <v>0.2834792122538293</v>
      </c>
      <c r="E49" s="18">
        <v>6911</v>
      </c>
      <c r="F49" s="27">
        <v>0.3873444681089564</v>
      </c>
      <c r="G49" s="25">
        <v>0.33365495947510615</v>
      </c>
    </row>
    <row r="50" spans="1:7" ht="11.25">
      <c r="A50" s="23" t="s">
        <v>72</v>
      </c>
      <c r="B50" s="18">
        <v>594</v>
      </c>
      <c r="C50" s="27">
        <v>0.032494529540481404</v>
      </c>
      <c r="E50" s="18">
        <v>574</v>
      </c>
      <c r="F50" s="27">
        <v>0.03217128124649703</v>
      </c>
      <c r="G50" s="25">
        <v>-0.03367003367003363</v>
      </c>
    </row>
    <row r="51" spans="1:7" ht="12" thickBot="1">
      <c r="A51" s="28" t="s">
        <v>73</v>
      </c>
      <c r="B51" s="29">
        <v>18280</v>
      </c>
      <c r="C51" s="30">
        <v>1</v>
      </c>
      <c r="D51" s="29"/>
      <c r="E51" s="29">
        <v>17842</v>
      </c>
      <c r="F51" s="30">
        <v>1</v>
      </c>
      <c r="G51" s="31">
        <v>-0.0239606126914661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/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164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117</v>
      </c>
      <c r="C59" s="95"/>
      <c r="D59" s="49"/>
      <c r="E59" s="95" t="s">
        <v>116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41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1336847</v>
      </c>
      <c r="C63" s="25">
        <v>0.4808117260994477</v>
      </c>
      <c r="D63" s="25"/>
      <c r="E63" s="24">
        <v>1350223</v>
      </c>
      <c r="F63" s="25">
        <v>0.48629136935761075</v>
      </c>
      <c r="G63" s="25">
        <v>0.010005632656541863</v>
      </c>
    </row>
    <row r="64" spans="1:7" ht="11.25">
      <c r="A64" s="23" t="s">
        <v>44</v>
      </c>
      <c r="B64" s="24">
        <v>1330240</v>
      </c>
      <c r="C64" s="25">
        <v>0.4784354458861256</v>
      </c>
      <c r="D64" s="25"/>
      <c r="E64" s="24">
        <v>1313240</v>
      </c>
      <c r="F64" s="25">
        <v>0.4729717075588171</v>
      </c>
      <c r="G64" s="25">
        <v>-0.012779648785181674</v>
      </c>
    </row>
    <row r="65" spans="1:7" ht="11.25">
      <c r="A65" s="23" t="s">
        <v>45</v>
      </c>
      <c r="B65" s="24">
        <v>2667087</v>
      </c>
      <c r="C65" s="25">
        <v>0.9592471719855733</v>
      </c>
      <c r="D65" s="25"/>
      <c r="E65" s="24">
        <v>2663463</v>
      </c>
      <c r="F65" s="25">
        <v>0.9592630769164279</v>
      </c>
      <c r="G65" s="25">
        <v>-0.0013587858213849335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1575255</v>
      </c>
      <c r="C67" s="25">
        <v>0.5665577852938933</v>
      </c>
      <c r="D67" s="25"/>
      <c r="E67" s="24">
        <v>1566552</v>
      </c>
      <c r="F67" s="25">
        <v>0.5642036295114984</v>
      </c>
      <c r="G67" s="25">
        <v>-0.005524819791081437</v>
      </c>
    </row>
    <row r="68" spans="1:7" ht="11.25">
      <c r="A68" s="23" t="s">
        <v>48</v>
      </c>
      <c r="B68" s="24">
        <v>191314</v>
      </c>
      <c r="C68" s="25">
        <v>0.06880818415794009</v>
      </c>
      <c r="D68" s="25"/>
      <c r="E68" s="24">
        <v>192348</v>
      </c>
      <c r="F68" s="25">
        <v>0.06927535104438134</v>
      </c>
      <c r="G68" s="25">
        <v>0.005404727306940416</v>
      </c>
    </row>
    <row r="69" spans="1:7" ht="11.25">
      <c r="A69" s="23" t="s">
        <v>49</v>
      </c>
      <c r="B69" s="24">
        <v>192025</v>
      </c>
      <c r="C69" s="25">
        <v>0.06906390312746817</v>
      </c>
      <c r="D69" s="25"/>
      <c r="E69" s="24">
        <v>193776</v>
      </c>
      <c r="F69" s="25">
        <v>0.06978965429313556</v>
      </c>
      <c r="G69" s="25">
        <v>0.009118604348392179</v>
      </c>
    </row>
    <row r="70" spans="1:7" ht="11.25">
      <c r="A70" s="23" t="s">
        <v>76</v>
      </c>
      <c r="B70" s="24">
        <v>132619</v>
      </c>
      <c r="C70" s="25">
        <v>0.04769788188445099</v>
      </c>
      <c r="D70" s="25"/>
      <c r="E70" s="24">
        <v>132133</v>
      </c>
      <c r="F70" s="25">
        <v>0.047588537232241775</v>
      </c>
      <c r="G70" s="25">
        <v>-0.0036646332727587883</v>
      </c>
    </row>
    <row r="71" spans="1:7" ht="11.25">
      <c r="A71" s="23" t="s">
        <v>50</v>
      </c>
      <c r="B71" s="24">
        <v>575874</v>
      </c>
      <c r="C71" s="25">
        <v>0.20711941752182064</v>
      </c>
      <c r="D71" s="25"/>
      <c r="E71" s="24">
        <v>578654</v>
      </c>
      <c r="F71" s="25">
        <v>0.20840590483517085</v>
      </c>
      <c r="G71" s="25">
        <v>0.00482744489245901</v>
      </c>
    </row>
    <row r="72" spans="1:7" ht="11.25">
      <c r="A72" s="23" t="s">
        <v>51</v>
      </c>
      <c r="B72" s="24">
        <v>2667087</v>
      </c>
      <c r="C72" s="25">
        <v>0.9592471719855732</v>
      </c>
      <c r="D72" s="25"/>
      <c r="E72" s="24">
        <v>2663463</v>
      </c>
      <c r="F72" s="25">
        <v>0.9592630769164279</v>
      </c>
      <c r="G72" s="25">
        <v>-0.0013587858213849335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1149069</v>
      </c>
      <c r="C74" s="25">
        <v>0.831315338257743</v>
      </c>
      <c r="D74" s="25"/>
      <c r="E74" s="24">
        <v>1149552</v>
      </c>
      <c r="F74" s="25">
        <v>0.8234406730490281</v>
      </c>
      <c r="G74" s="25">
        <v>0.0004203402928806277</v>
      </c>
    </row>
    <row r="75" spans="1:7" ht="11.25">
      <c r="A75" s="23" t="s">
        <v>54</v>
      </c>
      <c r="B75" s="24">
        <v>47631</v>
      </c>
      <c r="C75" s="25">
        <v>0.034459532783979514</v>
      </c>
      <c r="D75" s="25"/>
      <c r="E75" s="24">
        <v>47543</v>
      </c>
      <c r="F75" s="25">
        <v>0.034055736424946366</v>
      </c>
      <c r="G75" s="25">
        <v>-0.0018475362683966212</v>
      </c>
    </row>
    <row r="76" spans="1:7" ht="11.25">
      <c r="A76" s="23" t="s">
        <v>55</v>
      </c>
      <c r="B76" s="24">
        <v>78315</v>
      </c>
      <c r="C76" s="25">
        <v>0.05665844324027115</v>
      </c>
      <c r="D76" s="25"/>
      <c r="E76" s="24">
        <v>80543</v>
      </c>
      <c r="F76" s="25">
        <v>0.05769411225363261</v>
      </c>
      <c r="G76" s="25">
        <v>0.028449211517589168</v>
      </c>
    </row>
    <row r="77" spans="1:7" ht="11.25">
      <c r="A77" s="23" t="s">
        <v>56</v>
      </c>
      <c r="B77" s="24">
        <v>61832</v>
      </c>
      <c r="C77" s="25">
        <v>0.044733510341983605</v>
      </c>
      <c r="D77" s="25"/>
      <c r="E77" s="24">
        <v>72585</v>
      </c>
      <c r="F77" s="25">
        <v>0.05199368210682397</v>
      </c>
      <c r="G77" s="25">
        <v>0.17390671496959498</v>
      </c>
    </row>
    <row r="78" spans="1:7" ht="11.25">
      <c r="A78" s="23" t="s">
        <v>57</v>
      </c>
      <c r="B78" s="24">
        <v>1336847</v>
      </c>
      <c r="C78" s="25">
        <v>0.9671668246239772</v>
      </c>
      <c r="D78" s="25"/>
      <c r="E78" s="24">
        <v>1350223</v>
      </c>
      <c r="F78" s="25">
        <v>0.9671842038344312</v>
      </c>
      <c r="G78" s="25">
        <v>0.010005632656541863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865867</v>
      </c>
      <c r="C80" s="25">
        <v>0.6264275844106987</v>
      </c>
      <c r="D80" s="25"/>
      <c r="E80" s="24">
        <v>869493</v>
      </c>
      <c r="F80" s="25">
        <v>0.6228303731639966</v>
      </c>
      <c r="G80" s="25">
        <v>0.004187710121762445</v>
      </c>
    </row>
    <row r="81" spans="1:7" ht="11.25">
      <c r="A81" s="18" t="s">
        <v>60</v>
      </c>
      <c r="B81" s="24">
        <v>470980</v>
      </c>
      <c r="C81" s="25">
        <v>0.34073924021327856</v>
      </c>
      <c r="D81" s="25"/>
      <c r="E81" s="24">
        <v>480730</v>
      </c>
      <c r="F81" s="25">
        <v>0.34435383067043446</v>
      </c>
      <c r="G81" s="25">
        <v>0.02070151598794001</v>
      </c>
    </row>
    <row r="82" spans="1:7" ht="11.25">
      <c r="A82" s="18" t="s">
        <v>61</v>
      </c>
      <c r="B82" s="24">
        <v>1336847</v>
      </c>
      <c r="C82" s="25">
        <v>0.9671668246239773</v>
      </c>
      <c r="D82" s="25"/>
      <c r="E82" s="24">
        <v>1350223</v>
      </c>
      <c r="F82" s="25">
        <v>0.967184203834431</v>
      </c>
      <c r="G82" s="25">
        <v>0.010005632656541863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683276</v>
      </c>
      <c r="C84" s="25">
        <v>0.49432872966148905</v>
      </c>
      <c r="D84" s="25"/>
      <c r="E84" s="24">
        <v>681153</v>
      </c>
      <c r="F84" s="25">
        <v>0.48791971547991275</v>
      </c>
      <c r="G84" s="25">
        <v>-0.003107089960718623</v>
      </c>
    </row>
    <row r="85" spans="1:7" ht="11.25">
      <c r="A85" s="18" t="s">
        <v>64</v>
      </c>
      <c r="B85" s="24">
        <v>525539</v>
      </c>
      <c r="C85" s="25">
        <v>0.38021096344313177</v>
      </c>
      <c r="D85" s="25"/>
      <c r="E85" s="24">
        <v>533786</v>
      </c>
      <c r="F85" s="25">
        <v>0.38235860848760955</v>
      </c>
      <c r="G85" s="25">
        <v>0.01569246050245554</v>
      </c>
    </row>
    <row r="86" spans="1:7" ht="11.25">
      <c r="A86" s="18" t="s">
        <v>65</v>
      </c>
      <c r="B86" s="24">
        <v>128032</v>
      </c>
      <c r="C86" s="25">
        <v>0.0926271315193564</v>
      </c>
      <c r="D86" s="25"/>
      <c r="E86" s="24">
        <v>135284</v>
      </c>
      <c r="F86" s="25">
        <v>0.09690587986690878</v>
      </c>
      <c r="G86" s="25">
        <v>0.0566420894776305</v>
      </c>
    </row>
    <row r="87" spans="1:7" ht="11.25">
      <c r="A87" s="18" t="s">
        <v>61</v>
      </c>
      <c r="B87" s="24">
        <v>1336847</v>
      </c>
      <c r="C87" s="25">
        <v>0.9671668246239772</v>
      </c>
      <c r="D87" s="25"/>
      <c r="E87" s="24">
        <v>1350223</v>
      </c>
      <c r="F87" s="25">
        <v>0.967184203834431</v>
      </c>
      <c r="G87" s="25">
        <v>0.010005632656541863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33">
        <v>308886</v>
      </c>
      <c r="C89" s="25">
        <v>0.22346932131410835</v>
      </c>
      <c r="D89" s="25"/>
      <c r="E89" s="33">
        <v>301060</v>
      </c>
      <c r="F89" s="25">
        <v>0.21565361899952365</v>
      </c>
      <c r="G89" s="25">
        <v>-0.025336208180364306</v>
      </c>
    </row>
    <row r="90" spans="1:7" ht="11.25">
      <c r="A90" s="23" t="s">
        <v>103</v>
      </c>
      <c r="B90" s="33">
        <v>294487</v>
      </c>
      <c r="C90" s="25">
        <v>0.21305209697373084</v>
      </c>
      <c r="D90" s="25"/>
      <c r="E90" s="33">
        <v>298611</v>
      </c>
      <c r="F90" s="25">
        <v>0.2138993649872675</v>
      </c>
      <c r="G90" s="25">
        <v>0.014004013759520761</v>
      </c>
    </row>
    <row r="91" spans="1:7" ht="11.25">
      <c r="A91" s="23" t="s">
        <v>114</v>
      </c>
      <c r="B91" s="33">
        <v>285026</v>
      </c>
      <c r="C91" s="25">
        <v>0.20620736056951447</v>
      </c>
      <c r="D91" s="25"/>
      <c r="E91" s="33">
        <v>270399</v>
      </c>
      <c r="F91" s="25">
        <v>0.19369070259699792</v>
      </c>
      <c r="G91" s="25">
        <v>-0.05131812536400193</v>
      </c>
    </row>
    <row r="92" spans="1:7" ht="11.25">
      <c r="A92" s="23" t="s">
        <v>105</v>
      </c>
      <c r="B92" s="33">
        <v>210518</v>
      </c>
      <c r="C92" s="25">
        <v>0.1523031622812412</v>
      </c>
      <c r="D92" s="25"/>
      <c r="E92" s="33">
        <v>226218</v>
      </c>
      <c r="F92" s="25">
        <v>0.16204321524890136</v>
      </c>
      <c r="G92" s="25">
        <v>0.07457794582886024</v>
      </c>
    </row>
    <row r="93" spans="1:7" ht="11.25">
      <c r="A93" s="23" t="s">
        <v>108</v>
      </c>
      <c r="B93" s="33">
        <v>158407</v>
      </c>
      <c r="C93" s="25">
        <v>0.11460249017891379</v>
      </c>
      <c r="D93" s="25"/>
      <c r="E93" s="33">
        <v>173134</v>
      </c>
      <c r="F93" s="25">
        <v>0.12401838062799285</v>
      </c>
      <c r="G93" s="25">
        <v>0.0929693763533177</v>
      </c>
    </row>
    <row r="94" spans="1:7" ht="11.25">
      <c r="A94" s="23" t="s">
        <v>115</v>
      </c>
      <c r="B94" s="33">
        <v>69727</v>
      </c>
      <c r="C94" s="25">
        <v>0.05044529492197391</v>
      </c>
      <c r="D94" s="25"/>
      <c r="E94" s="33">
        <v>68736</v>
      </c>
      <c r="F94" s="25">
        <v>0.04923658790789629</v>
      </c>
      <c r="G94" s="25">
        <v>-0.014212571887504133</v>
      </c>
    </row>
    <row r="95" spans="1:7" ht="11.25">
      <c r="A95" s="23" t="s">
        <v>119</v>
      </c>
      <c r="B95" s="33">
        <v>9796</v>
      </c>
      <c r="C95" s="25">
        <v>0.007087098384494621</v>
      </c>
      <c r="D95" s="25"/>
      <c r="E95" s="33">
        <v>12065</v>
      </c>
      <c r="F95" s="25">
        <v>0.0086423334658515</v>
      </c>
      <c r="G95" s="25">
        <v>0.2316251531237239</v>
      </c>
    </row>
    <row r="96" spans="1:7" ht="11.25">
      <c r="A96" s="22" t="s">
        <v>61</v>
      </c>
      <c r="B96" s="24">
        <v>1336847</v>
      </c>
      <c r="C96" s="25">
        <v>0.9671668246239772</v>
      </c>
      <c r="D96" s="25"/>
      <c r="E96" s="24">
        <v>1350223</v>
      </c>
      <c r="F96" s="25">
        <v>0.9671842038344312</v>
      </c>
      <c r="G96" s="25">
        <v>0.010005632656541863</v>
      </c>
    </row>
    <row r="97" spans="1:7" ht="11.25">
      <c r="A97" s="22" t="s">
        <v>69</v>
      </c>
      <c r="G97" s="20"/>
    </row>
    <row r="98" spans="1:7" ht="11.25">
      <c r="A98" s="23" t="s">
        <v>79</v>
      </c>
      <c r="B98" s="18">
        <v>17865</v>
      </c>
      <c r="E98" s="18">
        <v>17624</v>
      </c>
      <c r="G98" s="25">
        <v>-0.013490064371676436</v>
      </c>
    </row>
    <row r="99" spans="1:7" ht="11.25">
      <c r="A99" s="23" t="s">
        <v>70</v>
      </c>
      <c r="B99" s="18">
        <v>12381</v>
      </c>
      <c r="C99" s="27">
        <v>0.6772975929978118</v>
      </c>
      <c r="E99" s="18">
        <v>10268</v>
      </c>
      <c r="F99" s="27">
        <v>0.5754960206254904</v>
      </c>
      <c r="G99" s="25">
        <v>-0.17066472821258383</v>
      </c>
    </row>
    <row r="100" spans="1:7" ht="11.25">
      <c r="A100" s="23" t="s">
        <v>71</v>
      </c>
      <c r="B100" s="18">
        <v>5128</v>
      </c>
      <c r="C100" s="27">
        <v>0.2805251641137856</v>
      </c>
      <c r="E100" s="18">
        <v>6846</v>
      </c>
      <c r="F100" s="27">
        <v>0.3837013787691963</v>
      </c>
      <c r="G100" s="25">
        <v>0.33502340093603755</v>
      </c>
    </row>
    <row r="101" spans="1:7" ht="11.25">
      <c r="A101" s="23" t="s">
        <v>72</v>
      </c>
      <c r="B101" s="18">
        <v>594</v>
      </c>
      <c r="C101" s="27">
        <v>0.032494529540481404</v>
      </c>
      <c r="E101" s="18">
        <v>574</v>
      </c>
      <c r="F101" s="27">
        <v>0.03217128124649703</v>
      </c>
      <c r="G101" s="25">
        <v>-0.03367003367003363</v>
      </c>
    </row>
    <row r="102" spans="1:7" ht="12" thickBot="1">
      <c r="A102" s="28" t="s">
        <v>73</v>
      </c>
      <c r="B102" s="29">
        <v>18103</v>
      </c>
      <c r="C102" s="30">
        <v>0.9903172866520787</v>
      </c>
      <c r="D102" s="29"/>
      <c r="E102" s="29">
        <v>17688</v>
      </c>
      <c r="F102" s="30">
        <v>0.9913686806411838</v>
      </c>
      <c r="G102" s="31">
        <v>-0.02292437717505391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4.7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164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117</v>
      </c>
      <c r="C110" s="95"/>
      <c r="D110" s="49"/>
      <c r="E110" s="95" t="s">
        <v>116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41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45383</v>
      </c>
      <c r="C114" s="25">
        <v>0.01632249506904772</v>
      </c>
      <c r="D114" s="25"/>
      <c r="E114" s="24">
        <v>45812</v>
      </c>
      <c r="F114" s="25">
        <v>0.016499482095187878</v>
      </c>
      <c r="G114" s="25">
        <v>0.009452878831280431</v>
      </c>
    </row>
    <row r="115" spans="1:7" ht="11.25">
      <c r="A115" s="23" t="s">
        <v>44</v>
      </c>
      <c r="B115" s="24">
        <v>67926</v>
      </c>
      <c r="C115" s="25">
        <v>0.024430332945379003</v>
      </c>
      <c r="D115" s="25"/>
      <c r="E115" s="24">
        <v>67297</v>
      </c>
      <c r="F115" s="25">
        <v>0.024237440988384238</v>
      </c>
      <c r="G115" s="25">
        <v>-0.009260077142772993</v>
      </c>
    </row>
    <row r="116" spans="1:7" ht="11.25">
      <c r="A116" s="23" t="s">
        <v>45</v>
      </c>
      <c r="B116" s="24">
        <v>113309</v>
      </c>
      <c r="C116" s="25">
        <v>0.04075282801442672</v>
      </c>
      <c r="D116" s="25"/>
      <c r="E116" s="24">
        <v>113109</v>
      </c>
      <c r="F116" s="25">
        <v>0.040736923083572116</v>
      </c>
      <c r="G116" s="25">
        <v>-0.0017650848564544352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18265</v>
      </c>
      <c r="C118" s="25">
        <v>0.006569208127187638</v>
      </c>
      <c r="D118" s="25"/>
      <c r="E118" s="24">
        <v>18959</v>
      </c>
      <c r="F118" s="25">
        <v>0.0068282039867865844</v>
      </c>
      <c r="G118" s="25">
        <v>0.037996167533534075</v>
      </c>
    </row>
    <row r="119" spans="1:7" ht="11.25">
      <c r="A119" s="23" t="s">
        <v>49</v>
      </c>
      <c r="B119" s="24">
        <v>8827</v>
      </c>
      <c r="C119" s="25">
        <v>0.0031747276287262677</v>
      </c>
      <c r="D119" s="25"/>
      <c r="E119" s="24">
        <v>9029</v>
      </c>
      <c r="F119" s="25">
        <v>0.0032518515637267823</v>
      </c>
      <c r="G119" s="25">
        <v>0.022884332162682597</v>
      </c>
    </row>
    <row r="120" spans="1:7" ht="11.25">
      <c r="A120" s="23" t="s">
        <v>48</v>
      </c>
      <c r="B120" s="24">
        <v>2021</v>
      </c>
      <c r="C120" s="25">
        <v>0.0007268748768161082</v>
      </c>
      <c r="D120" s="25"/>
      <c r="E120" s="24">
        <v>2048</v>
      </c>
      <c r="F120" s="25">
        <v>0.0007376001774850428</v>
      </c>
      <c r="G120" s="25">
        <v>0.013359722909450866</v>
      </c>
    </row>
    <row r="121" spans="1:7" ht="11.25">
      <c r="A121" s="23" t="s">
        <v>76</v>
      </c>
      <c r="B121" s="24">
        <v>37926</v>
      </c>
      <c r="C121" s="25">
        <v>0.013640503007485264</v>
      </c>
      <c r="D121" s="25"/>
      <c r="E121" s="24">
        <v>38099</v>
      </c>
      <c r="F121" s="25">
        <v>0.013721596270509102</v>
      </c>
      <c r="G121" s="25">
        <v>0.00456151452829201</v>
      </c>
    </row>
    <row r="122" spans="1:7" ht="11.25">
      <c r="A122" s="23" t="s">
        <v>50</v>
      </c>
      <c r="B122" s="24">
        <v>46270</v>
      </c>
      <c r="C122" s="25">
        <v>0.016641514374211443</v>
      </c>
      <c r="D122" s="25"/>
      <c r="E122" s="24">
        <v>44974</v>
      </c>
      <c r="F122" s="25">
        <v>0.016197671085064605</v>
      </c>
      <c r="G122" s="25">
        <v>-0.02800950940133995</v>
      </c>
    </row>
    <row r="123" spans="1:7" ht="11.25">
      <c r="A123" s="23" t="s">
        <v>51</v>
      </c>
      <c r="B123" s="24">
        <v>113309</v>
      </c>
      <c r="C123" s="25">
        <v>0.04075282801442672</v>
      </c>
      <c r="D123" s="25"/>
      <c r="E123" s="24">
        <v>113109</v>
      </c>
      <c r="F123" s="25">
        <v>0.040736923083572116</v>
      </c>
      <c r="G123" s="25">
        <v>-0.0017650848564544352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29997</v>
      </c>
      <c r="C125" s="25">
        <v>0.02170188752957178</v>
      </c>
      <c r="D125" s="25"/>
      <c r="E125" s="24">
        <v>29996</v>
      </c>
      <c r="F125" s="25">
        <v>0.021486567313856744</v>
      </c>
      <c r="G125" s="25">
        <v>-3.3336667000005704E-05</v>
      </c>
    </row>
    <row r="126" spans="1:7" ht="11.25">
      <c r="A126" s="23" t="s">
        <v>54</v>
      </c>
      <c r="B126" s="24">
        <v>235</v>
      </c>
      <c r="C126" s="25">
        <v>0.00017001512049369497</v>
      </c>
      <c r="D126" s="25"/>
      <c r="E126" s="24">
        <v>245</v>
      </c>
      <c r="F126" s="25">
        <v>0.00017549703266751907</v>
      </c>
      <c r="G126" s="25">
        <v>0.042553191489361764</v>
      </c>
    </row>
    <row r="127" spans="1:7" ht="11.25">
      <c r="A127" s="23" t="s">
        <v>55</v>
      </c>
      <c r="B127" s="24">
        <v>12561</v>
      </c>
      <c r="C127" s="25">
        <v>0.009087489057537458</v>
      </c>
      <c r="D127" s="25"/>
      <c r="E127" s="24">
        <v>12862</v>
      </c>
      <c r="F127" s="25">
        <v>0.009213236057835226</v>
      </c>
      <c r="G127" s="25">
        <v>0.023963060265902447</v>
      </c>
    </row>
    <row r="128" spans="1:7" ht="11.25">
      <c r="A128" s="23" t="s">
        <v>56</v>
      </c>
      <c r="B128" s="24">
        <v>2590</v>
      </c>
      <c r="C128" s="25">
        <v>0.0018737836684198721</v>
      </c>
      <c r="D128" s="25"/>
      <c r="E128" s="24">
        <v>2709</v>
      </c>
      <c r="F128" s="25">
        <v>0.0019404957612094253</v>
      </c>
      <c r="G128" s="25">
        <v>0.04594594594594592</v>
      </c>
    </row>
    <row r="129" spans="1:7" ht="11.25">
      <c r="A129" s="23" t="s">
        <v>57</v>
      </c>
      <c r="B129" s="24">
        <v>45383</v>
      </c>
      <c r="C129" s="25">
        <v>0.0328331753760228</v>
      </c>
      <c r="D129" s="25"/>
      <c r="E129" s="24">
        <v>45812</v>
      </c>
      <c r="F129" s="25">
        <v>0.032815796165568914</v>
      </c>
      <c r="G129" s="25">
        <v>0.009452878831280431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32943</v>
      </c>
      <c r="C131" s="25">
        <v>0.023833226018824653</v>
      </c>
      <c r="D131" s="25"/>
      <c r="E131" s="24">
        <v>33096</v>
      </c>
      <c r="F131" s="25">
        <v>0.02370714201291515</v>
      </c>
      <c r="G131" s="25">
        <v>0.004644385757216929</v>
      </c>
    </row>
    <row r="132" spans="1:7" ht="11.25">
      <c r="A132" s="18" t="s">
        <v>60</v>
      </c>
      <c r="B132" s="24">
        <v>12440</v>
      </c>
      <c r="C132" s="25">
        <v>0.008999949357198151</v>
      </c>
      <c r="D132" s="25"/>
      <c r="E132" s="24">
        <v>12716</v>
      </c>
      <c r="F132" s="25">
        <v>0.009108654152653765</v>
      </c>
      <c r="G132" s="25">
        <v>0.022186495176848897</v>
      </c>
    </row>
    <row r="133" spans="1:7" ht="11.25">
      <c r="A133" s="18" t="s">
        <v>61</v>
      </c>
      <c r="B133" s="24">
        <v>45383</v>
      </c>
      <c r="C133" s="25">
        <v>0.0328331753760228</v>
      </c>
      <c r="D133" s="25"/>
      <c r="E133" s="24">
        <v>45812</v>
      </c>
      <c r="F133" s="25">
        <v>0.032815796165568914</v>
      </c>
      <c r="G133" s="25">
        <v>0.009452878831280431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11430</v>
      </c>
      <c r="C135" s="25">
        <v>0.008269246073374184</v>
      </c>
      <c r="D135" s="25"/>
      <c r="E135" s="24">
        <v>11650</v>
      </c>
      <c r="F135" s="25">
        <v>0.008345062981945294</v>
      </c>
      <c r="G135" s="25">
        <v>0.01924759405074372</v>
      </c>
    </row>
    <row r="136" spans="1:7" ht="11.25">
      <c r="A136" s="18" t="s">
        <v>64</v>
      </c>
      <c r="B136" s="24">
        <v>20827</v>
      </c>
      <c r="C136" s="25">
        <v>0.015067680487328447</v>
      </c>
      <c r="D136" s="25"/>
      <c r="E136" s="24">
        <v>20224</v>
      </c>
      <c r="F136" s="25">
        <v>0.014486742810889412</v>
      </c>
      <c r="G136" s="25">
        <v>-0.02895280165170211</v>
      </c>
    </row>
    <row r="137" spans="1:7" ht="11.25">
      <c r="A137" s="18" t="s">
        <v>65</v>
      </c>
      <c r="B137" s="24">
        <v>13126</v>
      </c>
      <c r="C137" s="25">
        <v>0.009496248815320171</v>
      </c>
      <c r="D137" s="25"/>
      <c r="E137" s="24">
        <v>13938</v>
      </c>
      <c r="F137" s="25">
        <v>0.009983990372734208</v>
      </c>
      <c r="G137" s="25">
        <v>0.061861953374980905</v>
      </c>
    </row>
    <row r="138" spans="1:7" ht="11.25">
      <c r="A138" s="18" t="s">
        <v>61</v>
      </c>
      <c r="B138" s="24">
        <v>45383</v>
      </c>
      <c r="C138" s="25">
        <v>0.0328331753760228</v>
      </c>
      <c r="D138" s="25"/>
      <c r="E138" s="24">
        <v>45812</v>
      </c>
      <c r="F138" s="25">
        <v>0.032815796165568914</v>
      </c>
      <c r="G138" s="25">
        <v>0.009452878831280431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14367</v>
      </c>
      <c r="C140" s="25">
        <v>0.01039407334524645</v>
      </c>
      <c r="D140" s="25"/>
      <c r="E140" s="24">
        <v>14039</v>
      </c>
      <c r="F140" s="25">
        <v>0.01005633812905837</v>
      </c>
      <c r="G140" s="25">
        <v>-0.02283009674949532</v>
      </c>
    </row>
    <row r="141" spans="1:7" ht="11.25">
      <c r="A141" s="23" t="s">
        <v>99</v>
      </c>
      <c r="B141" s="24">
        <v>13643</v>
      </c>
      <c r="C141" s="25">
        <v>0.0098702820804063</v>
      </c>
      <c r="D141" s="25"/>
      <c r="E141" s="24">
        <v>14148</v>
      </c>
      <c r="F141" s="25">
        <v>0.010134416400734939</v>
      </c>
      <c r="G141" s="25">
        <v>0.03701531921131718</v>
      </c>
    </row>
    <row r="142" spans="1:7" ht="11.25">
      <c r="A142" s="23" t="s">
        <v>87</v>
      </c>
      <c r="B142" s="24">
        <v>12333</v>
      </c>
      <c r="C142" s="25">
        <v>0.008922538217228682</v>
      </c>
      <c r="D142" s="25"/>
      <c r="E142" s="24">
        <v>12525</v>
      </c>
      <c r="F142" s="25">
        <v>0.008971838098615006</v>
      </c>
      <c r="G142" s="25">
        <v>0.015567988324008741</v>
      </c>
    </row>
    <row r="143" spans="1:7" ht="11.25">
      <c r="A143" s="23" t="s">
        <v>88</v>
      </c>
      <c r="B143" s="24">
        <v>1619</v>
      </c>
      <c r="C143" s="25">
        <v>0.0011712956599118816</v>
      </c>
      <c r="D143" s="25"/>
      <c r="E143" s="24">
        <v>1570</v>
      </c>
      <c r="F143" s="25">
        <v>0.0011246136379102242</v>
      </c>
      <c r="G143" s="25">
        <v>-0.030265596046942567</v>
      </c>
    </row>
    <row r="144" spans="1:7" ht="11.25">
      <c r="A144" s="23" t="s">
        <v>89</v>
      </c>
      <c r="B144" s="24">
        <v>2081</v>
      </c>
      <c r="C144" s="25">
        <v>0.0015055381521165074</v>
      </c>
      <c r="D144" s="25"/>
      <c r="E144" s="24">
        <v>2159</v>
      </c>
      <c r="F144" s="25">
        <v>0.0015465228307313212</v>
      </c>
      <c r="G144" s="25">
        <v>0.03748197981739554</v>
      </c>
    </row>
    <row r="145" spans="1:7" ht="11.25">
      <c r="A145" s="23" t="s">
        <v>90</v>
      </c>
      <c r="B145" s="24">
        <v>1340</v>
      </c>
      <c r="C145" s="25">
        <v>0.0009694479211129841</v>
      </c>
      <c r="D145" s="25"/>
      <c r="E145" s="24">
        <v>1371</v>
      </c>
      <c r="F145" s="25">
        <v>0.0009820670685190558</v>
      </c>
      <c r="G145" s="25">
        <v>0.023134328358209055</v>
      </c>
    </row>
    <row r="146" spans="1:7" ht="11.25">
      <c r="A146" s="22" t="s">
        <v>61</v>
      </c>
      <c r="B146" s="24">
        <v>45383</v>
      </c>
      <c r="C146" s="25">
        <v>0.0009694479211129841</v>
      </c>
      <c r="D146" s="25"/>
      <c r="E146" s="24">
        <v>45812</v>
      </c>
      <c r="F146" s="25">
        <v>0.0009820670685190558</v>
      </c>
      <c r="G146" s="25">
        <v>0.009452878831280431</v>
      </c>
    </row>
    <row r="147" spans="1:7" ht="11.25">
      <c r="A147" s="22" t="s">
        <v>69</v>
      </c>
      <c r="G147" s="20"/>
    </row>
    <row r="148" spans="1:7" ht="11.25">
      <c r="A148" s="23" t="s">
        <v>79</v>
      </c>
      <c r="B148" s="18">
        <v>195</v>
      </c>
      <c r="E148" s="18">
        <v>198</v>
      </c>
      <c r="G148" s="25">
        <v>0.01538461538461533</v>
      </c>
    </row>
    <row r="149" spans="1:7" ht="11.25">
      <c r="A149" s="23" t="s">
        <v>70</v>
      </c>
      <c r="B149" s="18">
        <v>123</v>
      </c>
      <c r="C149" s="27">
        <v>0.006728665207877462</v>
      </c>
      <c r="E149" s="18">
        <v>89</v>
      </c>
      <c r="F149" s="27">
        <v>0.00498823001905616</v>
      </c>
      <c r="G149" s="25">
        <v>-0.2764227642276422</v>
      </c>
    </row>
    <row r="150" spans="1:7" ht="11.25">
      <c r="A150" s="23" t="s">
        <v>71</v>
      </c>
      <c r="B150" s="18">
        <v>54</v>
      </c>
      <c r="C150" s="27">
        <v>0.002954048140043764</v>
      </c>
      <c r="E150" s="18">
        <v>65</v>
      </c>
      <c r="F150" s="27">
        <v>0.0036430893397601167</v>
      </c>
      <c r="G150" s="25">
        <v>0.20370370370370372</v>
      </c>
    </row>
    <row r="151" spans="1:7" ht="11.25">
      <c r="A151" s="23" t="s">
        <v>72</v>
      </c>
      <c r="B151" s="18">
        <v>0</v>
      </c>
      <c r="C151" s="27">
        <v>0</v>
      </c>
      <c r="E151" s="18">
        <v>0</v>
      </c>
      <c r="F151" s="27">
        <v>0</v>
      </c>
      <c r="G151" s="25">
        <v>0</v>
      </c>
    </row>
    <row r="152" spans="1:7" ht="12" thickBot="1">
      <c r="A152" s="28" t="s">
        <v>73</v>
      </c>
      <c r="B152" s="29">
        <v>177</v>
      </c>
      <c r="C152" s="30">
        <v>0.009682713347921226</v>
      </c>
      <c r="D152" s="29"/>
      <c r="E152" s="29">
        <v>154</v>
      </c>
      <c r="F152" s="30">
        <v>0.008631319358816277</v>
      </c>
      <c r="G152" s="31">
        <v>-0.12994350282485878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B110:C110"/>
    <mergeCell ref="E110:F110"/>
    <mergeCell ref="A104:G104"/>
    <mergeCell ref="B59:C59"/>
    <mergeCell ref="E59:F59"/>
    <mergeCell ref="A105:G105"/>
    <mergeCell ref="A107:G107"/>
    <mergeCell ref="A108:G108"/>
    <mergeCell ref="A54:G54"/>
    <mergeCell ref="A56:G56"/>
    <mergeCell ref="A57:G57"/>
    <mergeCell ref="A53:G53"/>
    <mergeCell ref="A2:G2"/>
    <mergeCell ref="A3:G3"/>
    <mergeCell ref="A4:G4"/>
    <mergeCell ref="E6:F6"/>
    <mergeCell ref="B6:C6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91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165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7" t="s">
        <v>159</v>
      </c>
      <c r="C6" s="95"/>
      <c r="D6" s="49"/>
      <c r="E6" s="97" t="s">
        <v>102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92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1391390</v>
      </c>
      <c r="C10" s="25">
        <v>0.5021034801066139</v>
      </c>
      <c r="D10" s="25"/>
      <c r="E10" s="24">
        <v>1396035</v>
      </c>
      <c r="F10" s="25">
        <v>0.5027908514527987</v>
      </c>
      <c r="G10" s="25">
        <v>0.0033383882304744983</v>
      </c>
      <c r="H10" s="26"/>
      <c r="I10" s="26"/>
    </row>
    <row r="11" spans="1:9" ht="11.25">
      <c r="A11" s="23" t="s">
        <v>44</v>
      </c>
      <c r="B11" s="24">
        <v>1379732</v>
      </c>
      <c r="C11" s="25">
        <v>0.4978965198933861</v>
      </c>
      <c r="D11" s="25"/>
      <c r="E11" s="24">
        <v>1380537</v>
      </c>
      <c r="F11" s="25">
        <v>0.4972091485472014</v>
      </c>
      <c r="G11" s="25">
        <v>0.0005834466403620286</v>
      </c>
      <c r="H11" s="26"/>
      <c r="I11" s="26"/>
    </row>
    <row r="12" spans="1:9" ht="11.25">
      <c r="A12" s="23" t="s">
        <v>45</v>
      </c>
      <c r="B12" s="24">
        <v>2771122</v>
      </c>
      <c r="C12" s="25">
        <v>1</v>
      </c>
      <c r="D12" s="25"/>
      <c r="E12" s="24">
        <v>2776572</v>
      </c>
      <c r="F12" s="25">
        <v>1</v>
      </c>
      <c r="G12" s="25">
        <v>0.0019667124002480385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1582392</v>
      </c>
      <c r="C14" s="25">
        <v>0.5710293520097636</v>
      </c>
      <c r="D14" s="25"/>
      <c r="E14" s="24">
        <v>1585511</v>
      </c>
      <c r="F14" s="25">
        <v>0.5710318334982849</v>
      </c>
      <c r="G14" s="25">
        <v>0.0019710665877987754</v>
      </c>
      <c r="H14" s="26"/>
      <c r="I14" s="26"/>
    </row>
    <row r="15" spans="1:9" ht="11.25">
      <c r="A15" s="23" t="s">
        <v>49</v>
      </c>
      <c r="B15" s="24">
        <v>202242</v>
      </c>
      <c r="C15" s="25">
        <v>0.0729819906882483</v>
      </c>
      <c r="D15" s="25"/>
      <c r="E15" s="24">
        <v>202805</v>
      </c>
      <c r="F15" s="25">
        <v>0.07304150585686235</v>
      </c>
      <c r="G15" s="25">
        <v>0.002783793672926471</v>
      </c>
      <c r="H15" s="26"/>
      <c r="I15" s="26"/>
    </row>
    <row r="16" spans="1:9" ht="11.25">
      <c r="A16" s="23" t="s">
        <v>48</v>
      </c>
      <c r="B16" s="24">
        <v>193883</v>
      </c>
      <c r="C16" s="25">
        <v>0.06996552299032666</v>
      </c>
      <c r="D16" s="25"/>
      <c r="E16" s="24">
        <v>194396</v>
      </c>
      <c r="F16" s="25">
        <v>0.07001295122186639</v>
      </c>
      <c r="G16" s="25">
        <v>0.0026459256355637617</v>
      </c>
      <c r="H16" s="26"/>
      <c r="I16" s="26"/>
    </row>
    <row r="17" spans="1:9" ht="11.25">
      <c r="A17" s="23" t="s">
        <v>76</v>
      </c>
      <c r="B17" s="24">
        <v>170094</v>
      </c>
      <c r="C17" s="25">
        <v>0.06138091357940935</v>
      </c>
      <c r="D17" s="25"/>
      <c r="E17" s="24">
        <v>170232</v>
      </c>
      <c r="F17" s="25">
        <v>0.06131013350275087</v>
      </c>
      <c r="G17" s="25">
        <v>0.0008113160958058696</v>
      </c>
      <c r="H17" s="26"/>
      <c r="I17" s="26"/>
    </row>
    <row r="18" spans="1:9" ht="11.25">
      <c r="A18" s="23" t="s">
        <v>50</v>
      </c>
      <c r="B18" s="24">
        <v>622511</v>
      </c>
      <c r="C18" s="25">
        <v>0.22464222073225212</v>
      </c>
      <c r="D18" s="25"/>
      <c r="E18" s="24">
        <v>623628</v>
      </c>
      <c r="F18" s="25">
        <v>0.22460357592023544</v>
      </c>
      <c r="G18" s="25">
        <v>0.0017943458027247505</v>
      </c>
      <c r="H18" s="26"/>
      <c r="I18" s="26"/>
    </row>
    <row r="19" spans="1:7" ht="11.25">
      <c r="A19" s="23" t="s">
        <v>51</v>
      </c>
      <c r="B19" s="24">
        <v>2771122</v>
      </c>
      <c r="C19" s="25">
        <v>1</v>
      </c>
      <c r="D19" s="25"/>
      <c r="E19" s="24">
        <v>2776572</v>
      </c>
      <c r="F19" s="25">
        <v>1</v>
      </c>
      <c r="G19" s="25">
        <v>0.0019667124002480385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1175367</v>
      </c>
      <c r="C21" s="25">
        <v>0.8447430267574152</v>
      </c>
      <c r="D21" s="25"/>
      <c r="E21" s="24">
        <v>1179548</v>
      </c>
      <c r="F21" s="25">
        <v>0.8449272403628849</v>
      </c>
      <c r="G21" s="25">
        <v>0.003557186819095559</v>
      </c>
      <c r="H21" s="26"/>
      <c r="I21" s="26"/>
    </row>
    <row r="22" spans="1:9" ht="11.25">
      <c r="A22" s="23" t="s">
        <v>54</v>
      </c>
      <c r="B22" s="24">
        <v>47813</v>
      </c>
      <c r="C22" s="25">
        <v>0.034363478248370334</v>
      </c>
      <c r="D22" s="25"/>
      <c r="E22" s="24">
        <v>47788</v>
      </c>
      <c r="F22" s="25">
        <v>0.034231233457613884</v>
      </c>
      <c r="G22" s="25">
        <v>-0.0005228703490682829</v>
      </c>
      <c r="H22" s="26"/>
      <c r="I22" s="26"/>
    </row>
    <row r="23" spans="1:9" ht="11.25">
      <c r="A23" s="23" t="s">
        <v>55</v>
      </c>
      <c r="B23" s="24">
        <v>93246</v>
      </c>
      <c r="C23" s="25">
        <v>0.06701643680060947</v>
      </c>
      <c r="D23" s="25"/>
      <c r="E23" s="24">
        <v>93405</v>
      </c>
      <c r="F23" s="25">
        <v>0.06690734831146783</v>
      </c>
      <c r="G23" s="25">
        <v>0.0017051669776719791</v>
      </c>
      <c r="H23" s="26"/>
      <c r="I23" s="26"/>
    </row>
    <row r="24" spans="1:9" ht="11.25">
      <c r="A24" s="23" t="s">
        <v>56</v>
      </c>
      <c r="B24" s="24">
        <v>74964</v>
      </c>
      <c r="C24" s="25">
        <v>0.05387705819360496</v>
      </c>
      <c r="D24" s="25"/>
      <c r="E24" s="24">
        <v>75294</v>
      </c>
      <c r="F24" s="25">
        <v>0.053934177868033395</v>
      </c>
      <c r="G24" s="25">
        <v>0.004402113014246867</v>
      </c>
      <c r="H24" s="24"/>
      <c r="I24" s="26"/>
    </row>
    <row r="25" spans="1:9" ht="11.25">
      <c r="A25" s="23" t="s">
        <v>57</v>
      </c>
      <c r="B25" s="24">
        <v>1391390</v>
      </c>
      <c r="C25" s="25">
        <v>1</v>
      </c>
      <c r="D25" s="25"/>
      <c r="E25" s="24">
        <v>1396035</v>
      </c>
      <c r="F25" s="25">
        <v>1</v>
      </c>
      <c r="G25" s="25">
        <v>0.0033383882304744983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899618</v>
      </c>
      <c r="C27" s="25">
        <v>0.6465606336109934</v>
      </c>
      <c r="D27" s="25"/>
      <c r="E27" s="24">
        <v>902589</v>
      </c>
      <c r="F27" s="25">
        <v>0.6465375151769117</v>
      </c>
      <c r="G27" s="25">
        <v>0.003302512844340688</v>
      </c>
      <c r="H27" s="26"/>
      <c r="I27" s="26"/>
    </row>
    <row r="28" spans="1:9" ht="11.25">
      <c r="A28" s="18" t="s">
        <v>60</v>
      </c>
      <c r="B28" s="24">
        <v>491772</v>
      </c>
      <c r="C28" s="25">
        <v>0.3534393663890067</v>
      </c>
      <c r="D28" s="25"/>
      <c r="E28" s="24">
        <v>493446</v>
      </c>
      <c r="F28" s="25">
        <v>0.35346248482308823</v>
      </c>
      <c r="G28" s="25">
        <v>0.0034040164954491914</v>
      </c>
      <c r="H28" s="26"/>
      <c r="I28" s="26"/>
    </row>
    <row r="29" spans="1:9" ht="11.25">
      <c r="A29" s="18" t="s">
        <v>61</v>
      </c>
      <c r="B29" s="24">
        <v>1391390</v>
      </c>
      <c r="C29" s="25">
        <v>1</v>
      </c>
      <c r="D29" s="25"/>
      <c r="E29" s="24">
        <v>1396035</v>
      </c>
      <c r="F29" s="25">
        <v>1</v>
      </c>
      <c r="G29" s="25">
        <v>0.0033383882304744983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690590</v>
      </c>
      <c r="C31" s="25">
        <v>0.49633100712237405</v>
      </c>
      <c r="D31" s="25"/>
      <c r="E31" s="24">
        <v>692803</v>
      </c>
      <c r="F31" s="25">
        <v>0.49626477846185807</v>
      </c>
      <c r="G31" s="25">
        <v>0.0032045062917216427</v>
      </c>
      <c r="H31" s="26"/>
      <c r="I31" s="26"/>
    </row>
    <row r="32" spans="1:9" ht="11.25">
      <c r="A32" s="18" t="s">
        <v>64</v>
      </c>
      <c r="B32" s="24">
        <v>552442</v>
      </c>
      <c r="C32" s="25">
        <v>0.3970432445252589</v>
      </c>
      <c r="D32" s="25"/>
      <c r="E32" s="24">
        <v>554010</v>
      </c>
      <c r="F32" s="25">
        <v>0.39684535129849896</v>
      </c>
      <c r="G32" s="25">
        <v>0.002838307007794416</v>
      </c>
      <c r="H32" s="26"/>
      <c r="I32" s="26"/>
    </row>
    <row r="33" spans="1:9" ht="11.25">
      <c r="A33" s="18" t="s">
        <v>65</v>
      </c>
      <c r="B33" s="24">
        <v>148358</v>
      </c>
      <c r="C33" s="25">
        <v>0.10662574835236706</v>
      </c>
      <c r="D33" s="25"/>
      <c r="E33" s="24">
        <v>149222</v>
      </c>
      <c r="F33" s="25">
        <v>0.10688987023964298</v>
      </c>
      <c r="G33" s="25">
        <v>0.005823750657194093</v>
      </c>
      <c r="H33" s="26"/>
      <c r="I33" s="26"/>
    </row>
    <row r="34" spans="1:9" ht="11.25">
      <c r="A34" s="18" t="s">
        <v>61</v>
      </c>
      <c r="B34" s="24">
        <v>1391390</v>
      </c>
      <c r="C34" s="25">
        <v>1</v>
      </c>
      <c r="D34" s="25"/>
      <c r="E34" s="24">
        <v>1396035</v>
      </c>
      <c r="F34" s="25">
        <v>1</v>
      </c>
      <c r="G34" s="25">
        <v>0.0033383882304744983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301131</v>
      </c>
      <c r="C36" s="25">
        <v>0.21642458261163297</v>
      </c>
      <c r="D36" s="25"/>
      <c r="E36" s="24">
        <v>301060</v>
      </c>
      <c r="F36" s="25">
        <v>0.21565361899952365</v>
      </c>
      <c r="G36" s="25">
        <v>-0.00023577778441941089</v>
      </c>
      <c r="H36" s="26"/>
      <c r="I36" s="26"/>
    </row>
    <row r="37" spans="1:9" ht="11.25">
      <c r="A37" s="23" t="s">
        <v>103</v>
      </c>
      <c r="B37" s="24">
        <v>296962</v>
      </c>
      <c r="C37" s="25">
        <v>0.21342829832038465</v>
      </c>
      <c r="D37" s="25"/>
      <c r="E37" s="24">
        <v>298611</v>
      </c>
      <c r="F37" s="25">
        <v>0.2138993649872675</v>
      </c>
      <c r="G37" s="25">
        <v>0.005552899024117597</v>
      </c>
      <c r="H37" s="26"/>
      <c r="I37" s="26"/>
    </row>
    <row r="38" spans="1:9" ht="11.25">
      <c r="A38" s="23" t="s">
        <v>114</v>
      </c>
      <c r="B38" s="24">
        <v>269959</v>
      </c>
      <c r="C38" s="25">
        <v>0.19402108682684222</v>
      </c>
      <c r="D38" s="25"/>
      <c r="E38" s="24">
        <v>270399</v>
      </c>
      <c r="F38" s="25">
        <v>0.19369070259699792</v>
      </c>
      <c r="G38" s="25">
        <v>0.0016298771294900316</v>
      </c>
      <c r="H38" s="26"/>
      <c r="I38" s="26"/>
    </row>
    <row r="39" spans="1:9" ht="11.25">
      <c r="A39" s="23" t="s">
        <v>105</v>
      </c>
      <c r="B39" s="24">
        <v>224720</v>
      </c>
      <c r="C39" s="25">
        <v>0.16150755719101043</v>
      </c>
      <c r="D39" s="25"/>
      <c r="E39" s="24">
        <v>226218</v>
      </c>
      <c r="F39" s="25">
        <v>0.16204321524890136</v>
      </c>
      <c r="G39" s="25">
        <v>0.006666073335706679</v>
      </c>
      <c r="H39" s="26"/>
      <c r="I39" s="26"/>
    </row>
    <row r="40" spans="1:9" ht="11.25">
      <c r="A40" s="23" t="s">
        <v>108</v>
      </c>
      <c r="B40" s="24">
        <v>172144</v>
      </c>
      <c r="C40" s="25">
        <v>0.12372088343311365</v>
      </c>
      <c r="D40" s="25"/>
      <c r="E40" s="24">
        <v>173134</v>
      </c>
      <c r="F40" s="25">
        <v>0.12401838062799285</v>
      </c>
      <c r="G40" s="25">
        <v>0.005750999163490977</v>
      </c>
      <c r="H40" s="26"/>
      <c r="I40" s="26"/>
    </row>
    <row r="41" spans="1:9" ht="11.25">
      <c r="A41" s="23" t="s">
        <v>115</v>
      </c>
      <c r="B41" s="24">
        <v>68776</v>
      </c>
      <c r="C41" s="25">
        <v>0.04942970698366382</v>
      </c>
      <c r="D41" s="25"/>
      <c r="E41" s="24">
        <v>68736</v>
      </c>
      <c r="F41" s="25">
        <v>0.04923658790789629</v>
      </c>
      <c r="G41" s="25">
        <v>-0.0005815982319413715</v>
      </c>
      <c r="H41" s="23"/>
      <c r="I41" s="26"/>
    </row>
    <row r="42" spans="1:9" ht="11.25">
      <c r="A42" s="23" t="s">
        <v>153</v>
      </c>
      <c r="B42" s="24">
        <v>14063</v>
      </c>
      <c r="C42" s="25">
        <v>0.010107159028022337</v>
      </c>
      <c r="D42" s="25"/>
      <c r="E42" s="24">
        <v>14148</v>
      </c>
      <c r="F42" s="25">
        <v>0.010134416400734939</v>
      </c>
      <c r="G42" s="25">
        <v>0.0060442295385052525</v>
      </c>
      <c r="H42" s="26"/>
      <c r="I42" s="26"/>
    </row>
    <row r="43" spans="1:9" ht="11.25">
      <c r="A43" s="23" t="s">
        <v>67</v>
      </c>
      <c r="B43" s="24">
        <v>1347755</v>
      </c>
      <c r="C43" s="25">
        <v>0.9686392743946699</v>
      </c>
      <c r="D43" s="25"/>
      <c r="E43" s="24">
        <v>1352306</v>
      </c>
      <c r="F43" s="25">
        <v>0.9686762867693146</v>
      </c>
      <c r="G43" s="25">
        <v>0.00337672648218712</v>
      </c>
      <c r="H43" s="26"/>
      <c r="I43" s="26"/>
    </row>
    <row r="44" spans="1:9" ht="11.25">
      <c r="A44" s="23" t="s">
        <v>68</v>
      </c>
      <c r="B44" s="24">
        <v>43635</v>
      </c>
      <c r="C44" s="25">
        <v>0.031360725605329924</v>
      </c>
      <c r="D44" s="25"/>
      <c r="E44" s="24">
        <v>43729</v>
      </c>
      <c r="F44" s="25">
        <v>0.031323713230685474</v>
      </c>
      <c r="G44" s="25">
        <v>0.0021542339864788485</v>
      </c>
      <c r="H44" s="26"/>
      <c r="I44" s="26"/>
    </row>
    <row r="45" spans="1:9" ht="11.25">
      <c r="A45" s="22" t="s">
        <v>61</v>
      </c>
      <c r="B45" s="24">
        <v>1391390</v>
      </c>
      <c r="C45" s="25">
        <v>1</v>
      </c>
      <c r="D45" s="25"/>
      <c r="E45" s="24">
        <v>1396035</v>
      </c>
      <c r="F45" s="25">
        <v>1</v>
      </c>
      <c r="G45" s="25">
        <v>0.0033383882304744983</v>
      </c>
      <c r="H45" s="26"/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22538</v>
      </c>
      <c r="E47" s="18">
        <v>17822</v>
      </c>
      <c r="G47" s="25">
        <v>-0.2092466057325406</v>
      </c>
    </row>
    <row r="48" spans="1:7" ht="11.25">
      <c r="A48" s="23" t="s">
        <v>70</v>
      </c>
      <c r="B48" s="18">
        <v>12473</v>
      </c>
      <c r="C48" s="27">
        <v>0.6444995607916085</v>
      </c>
      <c r="E48" s="18">
        <v>10357</v>
      </c>
      <c r="F48" s="27">
        <v>0.5804842506445466</v>
      </c>
      <c r="G48" s="25">
        <v>-0.16964643630241316</v>
      </c>
    </row>
    <row r="49" spans="1:7" ht="11.25">
      <c r="A49" s="23" t="s">
        <v>71</v>
      </c>
      <c r="B49" s="18">
        <v>6293</v>
      </c>
      <c r="C49" s="27">
        <v>0.32516922440965224</v>
      </c>
      <c r="E49" s="18">
        <v>6911</v>
      </c>
      <c r="F49" s="27">
        <v>0.3873444681089564</v>
      </c>
      <c r="G49" s="25">
        <v>0.09820435404417616</v>
      </c>
    </row>
    <row r="50" spans="1:7" ht="11.25">
      <c r="A50" s="23" t="s">
        <v>72</v>
      </c>
      <c r="B50" s="18">
        <v>587</v>
      </c>
      <c r="C50" s="27">
        <v>0.030331214798739212</v>
      </c>
      <c r="E50" s="18">
        <v>574</v>
      </c>
      <c r="F50" s="27">
        <v>0.03217128124649703</v>
      </c>
      <c r="G50" s="25">
        <v>-0.022146507666098825</v>
      </c>
    </row>
    <row r="51" spans="1:7" ht="12" thickBot="1">
      <c r="A51" s="28" t="s">
        <v>73</v>
      </c>
      <c r="B51" s="29">
        <v>19353</v>
      </c>
      <c r="C51" s="30">
        <v>1</v>
      </c>
      <c r="D51" s="29"/>
      <c r="E51" s="29">
        <v>17842</v>
      </c>
      <c r="F51" s="30">
        <v>1</v>
      </c>
      <c r="G51" s="31">
        <v>-0.07807575052963367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 t="s">
        <v>75</v>
      </c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165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159</v>
      </c>
      <c r="C59" s="95"/>
      <c r="D59" s="49"/>
      <c r="E59" s="95" t="s">
        <v>102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92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1345597</v>
      </c>
      <c r="C63" s="25">
        <v>0.48557840470394303</v>
      </c>
      <c r="D63" s="25"/>
      <c r="E63" s="24">
        <v>1350223</v>
      </c>
      <c r="F63" s="25">
        <v>0.48629136935761075</v>
      </c>
      <c r="G63" s="25">
        <v>0.0034378792461635665</v>
      </c>
    </row>
    <row r="64" spans="1:7" ht="11.25">
      <c r="A64" s="23" t="s">
        <v>44</v>
      </c>
      <c r="B64" s="24">
        <v>1312099</v>
      </c>
      <c r="C64" s="25">
        <v>0.47349016030329955</v>
      </c>
      <c r="D64" s="25"/>
      <c r="E64" s="24">
        <v>1313240</v>
      </c>
      <c r="F64" s="25">
        <v>0.4729717075588171</v>
      </c>
      <c r="G64" s="25">
        <v>0.0008695990165377143</v>
      </c>
    </row>
    <row r="65" spans="1:7" ht="11.25">
      <c r="A65" s="23" t="s">
        <v>45</v>
      </c>
      <c r="B65" s="24">
        <v>2657696</v>
      </c>
      <c r="C65" s="25">
        <v>0.9590685650072426</v>
      </c>
      <c r="D65" s="25"/>
      <c r="E65" s="24">
        <v>2663463</v>
      </c>
      <c r="F65" s="25">
        <v>0.9592630769164279</v>
      </c>
      <c r="G65" s="25">
        <v>0.002169924626443276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1563455</v>
      </c>
      <c r="C67" s="25">
        <v>0.5641956579320578</v>
      </c>
      <c r="D67" s="25"/>
      <c r="E67" s="24">
        <v>1566552</v>
      </c>
      <c r="F67" s="25">
        <v>0.5642036295114984</v>
      </c>
      <c r="G67" s="25">
        <v>0.0019808692926883698</v>
      </c>
    </row>
    <row r="68" spans="1:7" ht="11.25">
      <c r="A68" s="23" t="s">
        <v>48</v>
      </c>
      <c r="B68" s="24">
        <v>191834</v>
      </c>
      <c r="C68" s="25">
        <v>0.06922611130076554</v>
      </c>
      <c r="D68" s="25"/>
      <c r="E68" s="24">
        <v>192348</v>
      </c>
      <c r="F68" s="25">
        <v>0.06927535104438134</v>
      </c>
      <c r="G68" s="25">
        <v>0.002679399897828283</v>
      </c>
    </row>
    <row r="69" spans="1:7" ht="11.25">
      <c r="A69" s="23" t="s">
        <v>49</v>
      </c>
      <c r="B69" s="24">
        <v>193177</v>
      </c>
      <c r="C69" s="25">
        <v>0.06971075253994591</v>
      </c>
      <c r="D69" s="25"/>
      <c r="E69" s="24">
        <v>193776</v>
      </c>
      <c r="F69" s="25">
        <v>0.06978965429313556</v>
      </c>
      <c r="G69" s="25">
        <v>0.003100783219534442</v>
      </c>
    </row>
    <row r="70" spans="1:7" ht="11.25">
      <c r="A70" s="23" t="s">
        <v>76</v>
      </c>
      <c r="B70" s="24">
        <v>131903</v>
      </c>
      <c r="C70" s="25">
        <v>0.047599131326589016</v>
      </c>
      <c r="D70" s="25"/>
      <c r="E70" s="24">
        <v>132133</v>
      </c>
      <c r="F70" s="25">
        <v>0.047588537232241775</v>
      </c>
      <c r="G70" s="25">
        <v>0.0017437056018436703</v>
      </c>
    </row>
    <row r="71" spans="1:7" ht="11.25">
      <c r="A71" s="23" t="s">
        <v>50</v>
      </c>
      <c r="B71" s="24">
        <v>577327</v>
      </c>
      <c r="C71" s="25">
        <v>0.20833691190788425</v>
      </c>
      <c r="D71" s="25"/>
      <c r="E71" s="24">
        <v>578654</v>
      </c>
      <c r="F71" s="25">
        <v>0.20840590483517085</v>
      </c>
      <c r="G71" s="25">
        <v>0.0022985240600215118</v>
      </c>
    </row>
    <row r="72" spans="1:7" ht="11.25">
      <c r="A72" s="23" t="s">
        <v>51</v>
      </c>
      <c r="B72" s="24">
        <v>2657696</v>
      </c>
      <c r="C72" s="25">
        <v>0.9590685650072426</v>
      </c>
      <c r="D72" s="25"/>
      <c r="E72" s="24">
        <v>2663463</v>
      </c>
      <c r="F72" s="25">
        <v>0.9592630769164279</v>
      </c>
      <c r="G72" s="25">
        <v>0.002169924626443276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1145407</v>
      </c>
      <c r="C74" s="25">
        <v>0.823210602347293</v>
      </c>
      <c r="D74" s="25"/>
      <c r="E74" s="24">
        <v>1149552</v>
      </c>
      <c r="F74" s="25">
        <v>0.8234406730490281</v>
      </c>
      <c r="G74" s="25">
        <v>0.0036188010026130257</v>
      </c>
    </row>
    <row r="75" spans="1:7" ht="11.25">
      <c r="A75" s="23" t="s">
        <v>54</v>
      </c>
      <c r="B75" s="24">
        <v>47564</v>
      </c>
      <c r="C75" s="25">
        <v>0.034184520515455764</v>
      </c>
      <c r="D75" s="25"/>
      <c r="E75" s="24">
        <v>47543</v>
      </c>
      <c r="F75" s="25">
        <v>0.034055736424946366</v>
      </c>
      <c r="G75" s="25">
        <v>-0.0004415103860062608</v>
      </c>
    </row>
    <row r="76" spans="1:7" ht="11.25">
      <c r="A76" s="23" t="s">
        <v>55</v>
      </c>
      <c r="B76" s="24">
        <v>80389</v>
      </c>
      <c r="C76" s="25">
        <v>0.05777603691272756</v>
      </c>
      <c r="D76" s="25"/>
      <c r="E76" s="24">
        <v>80543</v>
      </c>
      <c r="F76" s="25">
        <v>0.05769411225363261</v>
      </c>
      <c r="G76" s="25">
        <v>0.001915684981776078</v>
      </c>
    </row>
    <row r="77" spans="1:7" ht="11.25">
      <c r="A77" s="23" t="s">
        <v>56</v>
      </c>
      <c r="B77" s="24">
        <v>72237</v>
      </c>
      <c r="C77" s="25">
        <v>0.05191714760060084</v>
      </c>
      <c r="D77" s="25"/>
      <c r="E77" s="24">
        <v>72585</v>
      </c>
      <c r="F77" s="25">
        <v>0.05199368210682397</v>
      </c>
      <c r="G77" s="25">
        <v>0.00481747580879599</v>
      </c>
    </row>
    <row r="78" spans="1:7" ht="11.25">
      <c r="A78" s="23" t="s">
        <v>57</v>
      </c>
      <c r="B78" s="24">
        <v>1345597</v>
      </c>
      <c r="C78" s="25">
        <v>0.9670883073760772</v>
      </c>
      <c r="D78" s="25"/>
      <c r="E78" s="24">
        <v>1350223</v>
      </c>
      <c r="F78" s="25">
        <v>0.9671842038344312</v>
      </c>
      <c r="G78" s="25">
        <v>0.0034378792461635665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866526</v>
      </c>
      <c r="C80" s="25">
        <v>0.6227772227772228</v>
      </c>
      <c r="D80" s="25"/>
      <c r="E80" s="24">
        <v>869493</v>
      </c>
      <c r="F80" s="25">
        <v>0.6228303731639966</v>
      </c>
      <c r="G80" s="25">
        <v>0.0034240172828050586</v>
      </c>
    </row>
    <row r="81" spans="1:7" ht="11.25">
      <c r="A81" s="18" t="s">
        <v>60</v>
      </c>
      <c r="B81" s="24">
        <v>479071</v>
      </c>
      <c r="C81" s="25">
        <v>0.3443110845988544</v>
      </c>
      <c r="D81" s="25"/>
      <c r="E81" s="24">
        <v>480730</v>
      </c>
      <c r="F81" s="25">
        <v>0.34435383067043446</v>
      </c>
      <c r="G81" s="25">
        <v>0.003462952255511187</v>
      </c>
    </row>
    <row r="82" spans="1:7" ht="11.25">
      <c r="A82" s="18" t="s">
        <v>61</v>
      </c>
      <c r="B82" s="24">
        <v>1345597</v>
      </c>
      <c r="C82" s="25">
        <v>0.9670883073760772</v>
      </c>
      <c r="D82" s="25"/>
      <c r="E82" s="24">
        <v>1350223</v>
      </c>
      <c r="F82" s="25">
        <v>0.967184203834431</v>
      </c>
      <c r="G82" s="25">
        <v>0.0034378792461635665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678972</v>
      </c>
      <c r="C84" s="25">
        <v>0.4879810836645369</v>
      </c>
      <c r="D84" s="25"/>
      <c r="E84" s="24">
        <v>681153</v>
      </c>
      <c r="F84" s="25">
        <v>0.48791971547991275</v>
      </c>
      <c r="G84" s="25">
        <v>0.003212209045439174</v>
      </c>
    </row>
    <row r="85" spans="1:7" ht="11.25">
      <c r="A85" s="18" t="s">
        <v>64</v>
      </c>
      <c r="B85" s="24">
        <v>532112</v>
      </c>
      <c r="C85" s="25">
        <v>0.382431956532676</v>
      </c>
      <c r="D85" s="25"/>
      <c r="E85" s="24">
        <v>533786</v>
      </c>
      <c r="F85" s="25">
        <v>0.38235860848760955</v>
      </c>
      <c r="G85" s="25">
        <v>0.003145954235198589</v>
      </c>
    </row>
    <row r="86" spans="1:7" ht="11.25">
      <c r="A86" s="18" t="s">
        <v>65</v>
      </c>
      <c r="B86" s="24">
        <v>134513</v>
      </c>
      <c r="C86" s="25">
        <v>0.09667526717886431</v>
      </c>
      <c r="D86" s="25"/>
      <c r="E86" s="24">
        <v>135284</v>
      </c>
      <c r="F86" s="25">
        <v>0.09690587986690878</v>
      </c>
      <c r="G86" s="25">
        <v>0.005731788005620242</v>
      </c>
    </row>
    <row r="87" spans="1:7" ht="11.25">
      <c r="A87" s="18" t="s">
        <v>61</v>
      </c>
      <c r="B87" s="24">
        <v>1345597</v>
      </c>
      <c r="C87" s="25">
        <v>0.9670883073760772</v>
      </c>
      <c r="D87" s="25"/>
      <c r="E87" s="24">
        <v>1350223</v>
      </c>
      <c r="F87" s="25">
        <v>0.967184203834431</v>
      </c>
      <c r="G87" s="25">
        <v>0.0034378792461635665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24">
        <v>301131</v>
      </c>
      <c r="C89" s="25">
        <v>0.21642458261163297</v>
      </c>
      <c r="D89" s="25"/>
      <c r="E89" s="24">
        <v>301060</v>
      </c>
      <c r="F89" s="25">
        <v>0.21565361899952365</v>
      </c>
      <c r="G89" s="25">
        <v>-0.00023577778441941089</v>
      </c>
    </row>
    <row r="90" spans="1:7" ht="11.25">
      <c r="A90" s="23" t="s">
        <v>103</v>
      </c>
      <c r="B90" s="24">
        <v>296962</v>
      </c>
      <c r="C90" s="25">
        <v>0.21342829832038465</v>
      </c>
      <c r="D90" s="25"/>
      <c r="E90" s="24">
        <v>298611</v>
      </c>
      <c r="F90" s="25">
        <v>0.2138993649872675</v>
      </c>
      <c r="G90" s="25">
        <v>0.005552899024117597</v>
      </c>
    </row>
    <row r="91" spans="1:7" ht="11.25">
      <c r="A91" s="23" t="s">
        <v>114</v>
      </c>
      <c r="B91" s="24">
        <v>269959</v>
      </c>
      <c r="C91" s="25">
        <v>0.19402108682684222</v>
      </c>
      <c r="D91" s="25"/>
      <c r="E91" s="24">
        <v>270399</v>
      </c>
      <c r="F91" s="25">
        <v>0.19369070259699792</v>
      </c>
      <c r="G91" s="25">
        <v>0.0016298771294900316</v>
      </c>
    </row>
    <row r="92" spans="1:7" ht="11.25">
      <c r="A92" s="23" t="s">
        <v>105</v>
      </c>
      <c r="B92" s="24">
        <v>224720</v>
      </c>
      <c r="C92" s="25">
        <v>0.16150755719101043</v>
      </c>
      <c r="D92" s="25"/>
      <c r="E92" s="24">
        <v>226218</v>
      </c>
      <c r="F92" s="25">
        <v>0.16204321524890136</v>
      </c>
      <c r="G92" s="25">
        <v>0.006666073335706679</v>
      </c>
    </row>
    <row r="93" spans="1:7" ht="11.25">
      <c r="A93" s="23" t="s">
        <v>108</v>
      </c>
      <c r="B93" s="24">
        <v>172144</v>
      </c>
      <c r="C93" s="25">
        <v>0.12372088343311365</v>
      </c>
      <c r="D93" s="25"/>
      <c r="E93" s="24">
        <v>173134</v>
      </c>
      <c r="F93" s="25">
        <v>0.12401838062799285</v>
      </c>
      <c r="G93" s="25">
        <v>0.005750999163490977</v>
      </c>
    </row>
    <row r="94" spans="1:7" ht="11.25">
      <c r="A94" s="23" t="s">
        <v>115</v>
      </c>
      <c r="B94" s="24">
        <v>68776</v>
      </c>
      <c r="C94" s="25">
        <v>0.04942970698366382</v>
      </c>
      <c r="D94" s="25"/>
      <c r="E94" s="24">
        <v>68736</v>
      </c>
      <c r="F94" s="25">
        <v>0.04923658790789629</v>
      </c>
      <c r="G94" s="25">
        <v>-0.0005815982319413715</v>
      </c>
    </row>
    <row r="95" spans="1:7" ht="11.25">
      <c r="A95" s="23" t="s">
        <v>119</v>
      </c>
      <c r="B95" s="24">
        <v>11905</v>
      </c>
      <c r="C95" s="25">
        <v>0.00855619200942942</v>
      </c>
      <c r="D95" s="25"/>
      <c r="E95" s="24">
        <v>12065</v>
      </c>
      <c r="F95" s="25">
        <v>0.0086423334658515</v>
      </c>
      <c r="G95" s="25">
        <v>0.013439731205375782</v>
      </c>
    </row>
    <row r="96" spans="1:7" ht="11.25">
      <c r="A96" s="22" t="s">
        <v>61</v>
      </c>
      <c r="B96" s="24">
        <v>1345597</v>
      </c>
      <c r="C96" s="25">
        <v>0.967088307376077</v>
      </c>
      <c r="D96" s="25"/>
      <c r="E96" s="24">
        <v>1350223</v>
      </c>
      <c r="F96" s="25">
        <v>0.9671842038344312</v>
      </c>
      <c r="G96" s="25">
        <v>0.0034378792461635665</v>
      </c>
    </row>
    <row r="97" spans="1:7" ht="11.25">
      <c r="A97" s="22" t="s">
        <v>69</v>
      </c>
      <c r="B97" s="24"/>
      <c r="G97" s="20"/>
    </row>
    <row r="98" spans="1:7" ht="11.25">
      <c r="A98" s="23" t="s">
        <v>79</v>
      </c>
      <c r="B98" s="24">
        <v>22287</v>
      </c>
      <c r="E98" s="18">
        <v>17624</v>
      </c>
      <c r="G98" s="25">
        <v>-0.2092251088078252</v>
      </c>
    </row>
    <row r="99" spans="1:7" ht="11.25">
      <c r="A99" s="23" t="s">
        <v>70</v>
      </c>
      <c r="B99" s="24">
        <v>12378</v>
      </c>
      <c r="C99" s="27">
        <v>0.6395907611223066</v>
      </c>
      <c r="E99" s="18">
        <v>10268</v>
      </c>
      <c r="F99" s="27">
        <v>0.5754960206254904</v>
      </c>
      <c r="G99" s="25">
        <v>-0.17046372596542247</v>
      </c>
    </row>
    <row r="100" spans="1:7" ht="11.25">
      <c r="A100" s="23" t="s">
        <v>71</v>
      </c>
      <c r="B100" s="24">
        <v>6240</v>
      </c>
      <c r="C100" s="27">
        <v>0.32243063090993646</v>
      </c>
      <c r="E100" s="18">
        <v>6846</v>
      </c>
      <c r="F100" s="27">
        <v>0.3837013787691963</v>
      </c>
      <c r="G100" s="25">
        <v>0.09711538461538471</v>
      </c>
    </row>
    <row r="101" spans="1:7" ht="11.25">
      <c r="A101" s="23" t="s">
        <v>72</v>
      </c>
      <c r="B101" s="24">
        <v>587</v>
      </c>
      <c r="C101" s="27">
        <v>0.030331214798739212</v>
      </c>
      <c r="E101" s="18">
        <v>574</v>
      </c>
      <c r="F101" s="27">
        <v>0.03217128124649703</v>
      </c>
      <c r="G101" s="25">
        <v>-0.022146507666098825</v>
      </c>
    </row>
    <row r="102" spans="1:7" ht="12" thickBot="1">
      <c r="A102" s="28" t="s">
        <v>73</v>
      </c>
      <c r="B102" s="63">
        <v>19205</v>
      </c>
      <c r="C102" s="30">
        <v>0.9923526068309824</v>
      </c>
      <c r="D102" s="29"/>
      <c r="E102" s="29">
        <v>17688</v>
      </c>
      <c r="F102" s="30">
        <v>0.9913686806411838</v>
      </c>
      <c r="G102" s="31">
        <v>-0.07898984639416817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2.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165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159</v>
      </c>
      <c r="C110" s="95"/>
      <c r="D110" s="49"/>
      <c r="E110" s="95" t="s">
        <v>102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92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45793</v>
      </c>
      <c r="C114" s="25">
        <v>0.01652507540267083</v>
      </c>
      <c r="D114" s="25"/>
      <c r="E114" s="24">
        <v>45812</v>
      </c>
      <c r="F114" s="25">
        <v>0.016499482095187878</v>
      </c>
      <c r="G114" s="25">
        <v>0.0004149105758521898</v>
      </c>
    </row>
    <row r="115" spans="1:7" ht="11.25">
      <c r="A115" s="23" t="s">
        <v>44</v>
      </c>
      <c r="B115" s="24">
        <v>67633</v>
      </c>
      <c r="C115" s="25">
        <v>0.024406359590086614</v>
      </c>
      <c r="D115" s="25"/>
      <c r="E115" s="24">
        <v>67297</v>
      </c>
      <c r="F115" s="25">
        <v>0.024237440988384238</v>
      </c>
      <c r="G115" s="25">
        <v>-0.004967988999452944</v>
      </c>
    </row>
    <row r="116" spans="1:7" ht="11.25">
      <c r="A116" s="23" t="s">
        <v>45</v>
      </c>
      <c r="B116" s="24">
        <v>113426</v>
      </c>
      <c r="C116" s="25">
        <v>0.04093143499275745</v>
      </c>
      <c r="D116" s="25"/>
      <c r="E116" s="24">
        <v>113109</v>
      </c>
      <c r="F116" s="25">
        <v>0.040736923083572116</v>
      </c>
      <c r="G116" s="25">
        <v>-0.0027947736850457705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18937</v>
      </c>
      <c r="C118" s="25">
        <v>0.0068336940777057095</v>
      </c>
      <c r="D118" s="25"/>
      <c r="E118" s="24">
        <v>18959</v>
      </c>
      <c r="F118" s="25">
        <v>0.0068282039867865844</v>
      </c>
      <c r="G118" s="25">
        <v>0.0011617468448010815</v>
      </c>
    </row>
    <row r="119" spans="1:7" ht="11.25">
      <c r="A119" s="23" t="s">
        <v>49</v>
      </c>
      <c r="B119" s="24">
        <v>9065</v>
      </c>
      <c r="C119" s="25">
        <v>0.0032712381483023844</v>
      </c>
      <c r="D119" s="25"/>
      <c r="E119" s="24">
        <v>9029</v>
      </c>
      <c r="F119" s="25">
        <v>0.0032518515637267823</v>
      </c>
      <c r="G119" s="25">
        <v>-0.003971318257032563</v>
      </c>
    </row>
    <row r="120" spans="1:7" ht="11.25">
      <c r="A120" s="23" t="s">
        <v>48</v>
      </c>
      <c r="B120" s="24">
        <v>2049</v>
      </c>
      <c r="C120" s="25">
        <v>0.0007394116895611236</v>
      </c>
      <c r="D120" s="25"/>
      <c r="E120" s="24">
        <v>2048</v>
      </c>
      <c r="F120" s="25">
        <v>0.0007376001774850428</v>
      </c>
      <c r="G120" s="25">
        <v>-0.00048804294777937685</v>
      </c>
    </row>
    <row r="121" spans="1:7" ht="11.25">
      <c r="A121" s="23" t="s">
        <v>76</v>
      </c>
      <c r="B121" s="24">
        <v>38191</v>
      </c>
      <c r="C121" s="25">
        <v>0.013781782252820337</v>
      </c>
      <c r="D121" s="25"/>
      <c r="E121" s="24">
        <v>38099</v>
      </c>
      <c r="F121" s="25">
        <v>0.013721596270509102</v>
      </c>
      <c r="G121" s="25">
        <v>-0.002408944515723599</v>
      </c>
    </row>
    <row r="122" spans="1:7" ht="11.25">
      <c r="A122" s="23" t="s">
        <v>50</v>
      </c>
      <c r="B122" s="24">
        <v>45184</v>
      </c>
      <c r="C122" s="25">
        <v>0.01630530882436789</v>
      </c>
      <c r="D122" s="25"/>
      <c r="E122" s="24">
        <v>44974</v>
      </c>
      <c r="F122" s="25">
        <v>0.016197671085064605</v>
      </c>
      <c r="G122" s="25">
        <v>-0.004647662889518456</v>
      </c>
    </row>
    <row r="123" spans="1:7" ht="11.25">
      <c r="A123" s="23" t="s">
        <v>51</v>
      </c>
      <c r="B123" s="24">
        <v>113426</v>
      </c>
      <c r="C123" s="25">
        <v>0.04093143499275745</v>
      </c>
      <c r="D123" s="25"/>
      <c r="E123" s="24">
        <v>113109</v>
      </c>
      <c r="F123" s="25">
        <v>0.040736923083572116</v>
      </c>
      <c r="G123" s="25">
        <v>-0.0027947736850457705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29960</v>
      </c>
      <c r="C125" s="25">
        <v>0.021532424410122254</v>
      </c>
      <c r="D125" s="25"/>
      <c r="E125" s="24">
        <v>29996</v>
      </c>
      <c r="F125" s="25">
        <v>0.021486567313856744</v>
      </c>
      <c r="G125" s="25">
        <v>0.0012016021361815898</v>
      </c>
    </row>
    <row r="126" spans="1:7" ht="11.25">
      <c r="A126" s="23" t="s">
        <v>54</v>
      </c>
      <c r="B126" s="24">
        <v>249</v>
      </c>
      <c r="C126" s="25">
        <v>0.00017895773291456746</v>
      </c>
      <c r="D126" s="25"/>
      <c r="E126" s="24">
        <v>245</v>
      </c>
      <c r="F126" s="25">
        <v>0.00017549703266751907</v>
      </c>
      <c r="G126" s="25">
        <v>-0.016064257028112428</v>
      </c>
    </row>
    <row r="127" spans="1:7" ht="11.25">
      <c r="A127" s="23" t="s">
        <v>55</v>
      </c>
      <c r="B127" s="24">
        <v>12857</v>
      </c>
      <c r="C127" s="25">
        <v>0.009240399887881902</v>
      </c>
      <c r="D127" s="25"/>
      <c r="E127" s="24">
        <v>12862</v>
      </c>
      <c r="F127" s="25">
        <v>0.009213236057835226</v>
      </c>
      <c r="G127" s="25">
        <v>0.0003888932099245235</v>
      </c>
    </row>
    <row r="128" spans="1:7" ht="11.25">
      <c r="A128" s="23" t="s">
        <v>56</v>
      </c>
      <c r="B128" s="24">
        <v>2727</v>
      </c>
      <c r="C128" s="25">
        <v>0.001959910593004118</v>
      </c>
      <c r="D128" s="25"/>
      <c r="E128" s="24">
        <v>2709</v>
      </c>
      <c r="F128" s="25">
        <v>0.0019404957612094253</v>
      </c>
      <c r="G128" s="25">
        <v>-0.0066006600660065695</v>
      </c>
    </row>
    <row r="129" spans="1:7" ht="11.25">
      <c r="A129" s="23" t="s">
        <v>57</v>
      </c>
      <c r="B129" s="24">
        <v>45793</v>
      </c>
      <c r="C129" s="25">
        <v>0.03291169262392284</v>
      </c>
      <c r="D129" s="25"/>
      <c r="E129" s="24">
        <v>45812</v>
      </c>
      <c r="F129" s="25">
        <v>0.032815796165568914</v>
      </c>
      <c r="G129" s="25">
        <v>0.0004149105758521898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33092</v>
      </c>
      <c r="C131" s="25">
        <v>0.023783410833770547</v>
      </c>
      <c r="D131" s="25"/>
      <c r="E131" s="24">
        <v>33096</v>
      </c>
      <c r="F131" s="25">
        <v>0.02370714201291515</v>
      </c>
      <c r="G131" s="25">
        <v>0.0001208751359844662</v>
      </c>
    </row>
    <row r="132" spans="1:7" ht="11.25">
      <c r="A132" s="18" t="s">
        <v>60</v>
      </c>
      <c r="B132" s="24">
        <v>12701</v>
      </c>
      <c r="C132" s="25">
        <v>0.009128281790152295</v>
      </c>
      <c r="D132" s="25"/>
      <c r="E132" s="24">
        <v>12716</v>
      </c>
      <c r="F132" s="25">
        <v>0.009108654152653765</v>
      </c>
      <c r="G132" s="25">
        <v>0.0011810093693409573</v>
      </c>
    </row>
    <row r="133" spans="1:7" ht="11.25">
      <c r="A133" s="18" t="s">
        <v>61</v>
      </c>
      <c r="B133" s="24">
        <v>45793</v>
      </c>
      <c r="C133" s="25">
        <v>0.03291169262392284</v>
      </c>
      <c r="D133" s="25"/>
      <c r="E133" s="24">
        <v>45812</v>
      </c>
      <c r="F133" s="25">
        <v>0.032815796165568914</v>
      </c>
      <c r="G133" s="25">
        <v>0.0004149105758521898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11618</v>
      </c>
      <c r="C135" s="25">
        <v>0.008349923457837126</v>
      </c>
      <c r="D135" s="25"/>
      <c r="E135" s="24">
        <v>11650</v>
      </c>
      <c r="F135" s="25">
        <v>0.008345062981945294</v>
      </c>
      <c r="G135" s="25">
        <v>0.0027543467033912528</v>
      </c>
    </row>
    <row r="136" spans="1:7" ht="11.25">
      <c r="A136" s="18" t="s">
        <v>64</v>
      </c>
      <c r="B136" s="24">
        <v>20330</v>
      </c>
      <c r="C136" s="25">
        <v>0.014611287992582957</v>
      </c>
      <c r="D136" s="25"/>
      <c r="E136" s="24">
        <v>20224</v>
      </c>
      <c r="F136" s="25">
        <v>0.014486742810889412</v>
      </c>
      <c r="G136" s="25">
        <v>-0.005213969503197191</v>
      </c>
    </row>
    <row r="137" spans="1:7" ht="11.25">
      <c r="A137" s="18" t="s">
        <v>65</v>
      </c>
      <c r="B137" s="24">
        <v>13845</v>
      </c>
      <c r="C137" s="25">
        <v>0.009950481173502756</v>
      </c>
      <c r="D137" s="25"/>
      <c r="E137" s="24">
        <v>13938</v>
      </c>
      <c r="F137" s="25">
        <v>0.009983990372734208</v>
      </c>
      <c r="G137" s="25">
        <v>0.006717226435536405</v>
      </c>
    </row>
    <row r="138" spans="1:7" ht="11.25">
      <c r="A138" s="18" t="s">
        <v>61</v>
      </c>
      <c r="B138" s="24">
        <v>45793</v>
      </c>
      <c r="C138" s="25">
        <v>0.03291169262392284</v>
      </c>
      <c r="D138" s="25"/>
      <c r="E138" s="24">
        <v>45812</v>
      </c>
      <c r="F138" s="25">
        <v>0.032815796165568914</v>
      </c>
      <c r="G138" s="25">
        <v>0.0004149105758521898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14063</v>
      </c>
      <c r="C140" s="25">
        <v>0.010107159028022337</v>
      </c>
      <c r="D140" s="25"/>
      <c r="E140" s="24">
        <v>14039</v>
      </c>
      <c r="F140" s="25">
        <v>0.01005633812905837</v>
      </c>
      <c r="G140" s="25">
        <v>-0.0017066059873426243</v>
      </c>
    </row>
    <row r="141" spans="1:7" ht="11.25">
      <c r="A141" s="23" t="s">
        <v>99</v>
      </c>
      <c r="B141" s="24">
        <v>14114</v>
      </c>
      <c r="C141" s="25">
        <v>0.010143813021510864</v>
      </c>
      <c r="D141" s="25"/>
      <c r="E141" s="24">
        <v>14148</v>
      </c>
      <c r="F141" s="25">
        <v>0.010134416400734939</v>
      </c>
      <c r="G141" s="25">
        <v>0.002408955646875377</v>
      </c>
    </row>
    <row r="142" spans="1:7" ht="11.25">
      <c r="A142" s="23" t="s">
        <v>87</v>
      </c>
      <c r="B142" s="24">
        <v>12519</v>
      </c>
      <c r="C142" s="25">
        <v>0.008997477342801085</v>
      </c>
      <c r="D142" s="25"/>
      <c r="E142" s="24">
        <v>12525</v>
      </c>
      <c r="F142" s="25">
        <v>0.008971838098615006</v>
      </c>
      <c r="G142" s="25">
        <v>0.00047927150730897594</v>
      </c>
    </row>
    <row r="143" spans="1:7" ht="11.25">
      <c r="A143" s="23" t="s">
        <v>88</v>
      </c>
      <c r="B143" s="24">
        <v>1568</v>
      </c>
      <c r="C143" s="25">
        <v>0.001126930623333501</v>
      </c>
      <c r="D143" s="25"/>
      <c r="E143" s="24">
        <v>1570</v>
      </c>
      <c r="F143" s="25">
        <v>0.0011246136379102242</v>
      </c>
      <c r="G143" s="25">
        <v>0.0012755102040815647</v>
      </c>
    </row>
    <row r="144" spans="1:7" ht="11.25">
      <c r="A144" s="23" t="s">
        <v>89</v>
      </c>
      <c r="B144" s="24">
        <v>2147</v>
      </c>
      <c r="C144" s="25">
        <v>0.0015430612552914712</v>
      </c>
      <c r="D144" s="25"/>
      <c r="E144" s="24">
        <v>2159</v>
      </c>
      <c r="F144" s="25">
        <v>0.0015465228307313212</v>
      </c>
      <c r="G144" s="25">
        <v>0.0055891942244992165</v>
      </c>
    </row>
    <row r="145" spans="1:7" ht="11.25">
      <c r="A145" s="23" t="s">
        <v>90</v>
      </c>
      <c r="B145" s="24">
        <v>1382</v>
      </c>
      <c r="C145" s="25">
        <v>0.0009932513529635832</v>
      </c>
      <c r="D145" s="25"/>
      <c r="E145" s="24">
        <v>1371</v>
      </c>
      <c r="F145" s="25">
        <v>0.0009820670685190558</v>
      </c>
      <c r="G145" s="25">
        <v>-0.00795947901591898</v>
      </c>
    </row>
    <row r="146" spans="1:7" ht="11.25">
      <c r="A146" s="22" t="s">
        <v>61</v>
      </c>
      <c r="B146" s="24">
        <v>45793</v>
      </c>
      <c r="C146" s="25">
        <v>0.0009932513529635832</v>
      </c>
      <c r="D146" s="25"/>
      <c r="E146" s="24">
        <v>45812</v>
      </c>
      <c r="F146" s="25">
        <v>0.0009820670685190558</v>
      </c>
      <c r="G146" s="25">
        <v>0.0004149105758521898</v>
      </c>
    </row>
    <row r="147" spans="1:7" ht="11.25">
      <c r="A147" s="22" t="s">
        <v>69</v>
      </c>
      <c r="B147" s="24"/>
      <c r="G147" s="20"/>
    </row>
    <row r="148" spans="1:7" ht="11.25">
      <c r="A148" s="23" t="s">
        <v>79</v>
      </c>
      <c r="B148" s="24">
        <v>251</v>
      </c>
      <c r="E148" s="18">
        <v>198</v>
      </c>
      <c r="G148" s="25">
        <v>-0.2111553784860558</v>
      </c>
    </row>
    <row r="149" spans="1:7" ht="11.25">
      <c r="A149" s="23" t="s">
        <v>70</v>
      </c>
      <c r="B149" s="24">
        <v>95</v>
      </c>
      <c r="C149" s="27">
        <v>0.004908799669301917</v>
      </c>
      <c r="E149" s="18">
        <v>89</v>
      </c>
      <c r="F149" s="27">
        <v>0.00498823001905616</v>
      </c>
      <c r="G149" s="25">
        <v>-0.06315789473684208</v>
      </c>
    </row>
    <row r="150" spans="1:7" ht="11.25">
      <c r="A150" s="23" t="s">
        <v>71</v>
      </c>
      <c r="B150" s="24">
        <v>53</v>
      </c>
      <c r="C150" s="27">
        <v>0.002738593499715806</v>
      </c>
      <c r="E150" s="18">
        <v>65</v>
      </c>
      <c r="F150" s="27">
        <v>0.0036430893397601167</v>
      </c>
      <c r="G150" s="25">
        <v>0.2264150943396226</v>
      </c>
    </row>
    <row r="151" spans="1:7" ht="11.25">
      <c r="A151" s="23" t="s">
        <v>72</v>
      </c>
      <c r="B151" s="24">
        <v>0</v>
      </c>
      <c r="C151" s="27">
        <v>0</v>
      </c>
      <c r="E151" s="18">
        <v>0</v>
      </c>
      <c r="F151" s="27">
        <v>0</v>
      </c>
      <c r="G151" s="25">
        <v>0</v>
      </c>
    </row>
    <row r="152" spans="1:7" ht="12" thickBot="1">
      <c r="A152" s="28" t="s">
        <v>73</v>
      </c>
      <c r="B152" s="63">
        <v>148</v>
      </c>
      <c r="C152" s="30">
        <v>0.007647393169017723</v>
      </c>
      <c r="D152" s="29"/>
      <c r="E152" s="29">
        <v>154</v>
      </c>
      <c r="F152" s="30">
        <v>0.008631319358816277</v>
      </c>
      <c r="G152" s="31">
        <v>0.04054054054054057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B110:C110"/>
    <mergeCell ref="E110:F110"/>
    <mergeCell ref="E59:F59"/>
    <mergeCell ref="A105:G105"/>
    <mergeCell ref="A104:G104"/>
    <mergeCell ref="A57:G57"/>
    <mergeCell ref="B59:C59"/>
    <mergeCell ref="A107:G107"/>
    <mergeCell ref="A2:G2"/>
    <mergeCell ref="A3:G3"/>
    <mergeCell ref="A4:G4"/>
    <mergeCell ref="E6:F6"/>
    <mergeCell ref="B6:C6"/>
    <mergeCell ref="A108:G108"/>
    <mergeCell ref="A53:G53"/>
    <mergeCell ref="A54:G54"/>
    <mergeCell ref="A56:G56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91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118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7" t="s">
        <v>102</v>
      </c>
      <c r="C6" s="95"/>
      <c r="D6" s="49"/>
      <c r="E6" s="97" t="s">
        <v>101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92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1382230</v>
      </c>
      <c r="C10" s="25">
        <v>0.4971342211684954</v>
      </c>
      <c r="D10" s="25"/>
      <c r="E10" s="24">
        <v>1382109</v>
      </c>
      <c r="F10" s="25">
        <v>0.4973817542947974</v>
      </c>
      <c r="G10" s="25">
        <v>-8.75397003392564E-05</v>
      </c>
      <c r="H10" s="26"/>
      <c r="I10" s="26"/>
    </row>
    <row r="11" spans="1:9" ht="11.25">
      <c r="A11" s="23" t="s">
        <v>44</v>
      </c>
      <c r="B11" s="24">
        <v>1398166</v>
      </c>
      <c r="C11" s="25">
        <v>0.5028657788315046</v>
      </c>
      <c r="D11" s="25"/>
      <c r="E11" s="24">
        <v>1396660</v>
      </c>
      <c r="F11" s="25">
        <v>0.5026182457052025</v>
      </c>
      <c r="G11" s="25">
        <v>-0.0010771253198833541</v>
      </c>
      <c r="H11" s="26"/>
      <c r="I11" s="26"/>
    </row>
    <row r="12" spans="1:9" ht="11.25">
      <c r="A12" s="23" t="s">
        <v>45</v>
      </c>
      <c r="B12" s="24">
        <v>2780396</v>
      </c>
      <c r="C12" s="25">
        <v>1</v>
      </c>
      <c r="D12" s="25"/>
      <c r="E12" s="24">
        <v>2778769</v>
      </c>
      <c r="F12" s="25">
        <v>1</v>
      </c>
      <c r="G12" s="25">
        <v>-0.0005851684436317672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1593619</v>
      </c>
      <c r="C14" s="25">
        <v>0.573162599859876</v>
      </c>
      <c r="D14" s="25"/>
      <c r="E14" s="24">
        <v>1591969</v>
      </c>
      <c r="F14" s="25">
        <v>0.572904404792194</v>
      </c>
      <c r="G14" s="25">
        <v>-0.001035379221758781</v>
      </c>
      <c r="H14" s="26"/>
      <c r="I14" s="26"/>
    </row>
    <row r="15" spans="1:9" ht="11.25">
      <c r="A15" s="23" t="s">
        <v>49</v>
      </c>
      <c r="B15" s="24">
        <v>200830</v>
      </c>
      <c r="C15" s="25">
        <v>0.07223071821423999</v>
      </c>
      <c r="D15" s="25"/>
      <c r="E15" s="24">
        <v>200965</v>
      </c>
      <c r="F15" s="25">
        <v>0.0723215927628385</v>
      </c>
      <c r="G15" s="25">
        <v>0.0006722103271423752</v>
      </c>
      <c r="H15" s="26"/>
      <c r="I15" s="26"/>
    </row>
    <row r="16" spans="1:9" ht="11.25">
      <c r="A16" s="23" t="s">
        <v>48</v>
      </c>
      <c r="B16" s="24">
        <v>193326</v>
      </c>
      <c r="C16" s="25">
        <v>0.06953182208577484</v>
      </c>
      <c r="D16" s="25"/>
      <c r="E16" s="24">
        <v>193398</v>
      </c>
      <c r="F16" s="25">
        <v>0.0695984444910678</v>
      </c>
      <c r="G16" s="25">
        <v>0.00037242791967972977</v>
      </c>
      <c r="H16" s="26"/>
      <c r="I16" s="26"/>
    </row>
    <row r="17" spans="1:9" ht="11.25">
      <c r="A17" s="23" t="s">
        <v>76</v>
      </c>
      <c r="B17" s="24">
        <v>170458</v>
      </c>
      <c r="C17" s="25">
        <v>0.06130709438511636</v>
      </c>
      <c r="D17" s="25"/>
      <c r="E17" s="24">
        <v>170400</v>
      </c>
      <c r="F17" s="25">
        <v>0.06132211781547872</v>
      </c>
      <c r="G17" s="25">
        <v>-0.0003402597707352628</v>
      </c>
      <c r="H17" s="26"/>
      <c r="I17" s="26"/>
    </row>
    <row r="18" spans="1:9" ht="11.25">
      <c r="A18" s="23" t="s">
        <v>50</v>
      </c>
      <c r="B18" s="24">
        <v>622163</v>
      </c>
      <c r="C18" s="25">
        <v>0.22376776545499275</v>
      </c>
      <c r="D18" s="25"/>
      <c r="E18" s="24">
        <v>622037</v>
      </c>
      <c r="F18" s="25">
        <v>0.223853440138421</v>
      </c>
      <c r="G18" s="25">
        <v>-0.00020251927549530535</v>
      </c>
      <c r="H18" s="26"/>
      <c r="I18" s="26"/>
    </row>
    <row r="19" spans="1:7" ht="11.25">
      <c r="A19" s="23" t="s">
        <v>51</v>
      </c>
      <c r="B19" s="24">
        <v>2780396</v>
      </c>
      <c r="C19" s="25">
        <v>1</v>
      </c>
      <c r="D19" s="25"/>
      <c r="E19" s="24">
        <v>2778769</v>
      </c>
      <c r="F19" s="25">
        <v>1</v>
      </c>
      <c r="G19" s="25">
        <v>-0.0005851684436317672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1179066</v>
      </c>
      <c r="C21" s="25">
        <v>0.8530172257873146</v>
      </c>
      <c r="D21" s="25"/>
      <c r="E21" s="24">
        <v>1178359</v>
      </c>
      <c r="F21" s="25">
        <v>0.8525803681185782</v>
      </c>
      <c r="G21" s="25">
        <v>-0.0005996271625168248</v>
      </c>
      <c r="H21" s="26"/>
      <c r="I21" s="26"/>
    </row>
    <row r="22" spans="1:9" ht="11.25">
      <c r="A22" s="23" t="s">
        <v>54</v>
      </c>
      <c r="B22" s="24">
        <v>47866</v>
      </c>
      <c r="C22" s="25">
        <v>0.03462954790447321</v>
      </c>
      <c r="D22" s="25"/>
      <c r="E22" s="24">
        <v>47493</v>
      </c>
      <c r="F22" s="25">
        <v>0.034362702218131855</v>
      </c>
      <c r="G22" s="25">
        <v>-0.007792587640496396</v>
      </c>
      <c r="H22" s="26"/>
      <c r="I22" s="26"/>
    </row>
    <row r="23" spans="1:9" ht="11.25">
      <c r="A23" s="23" t="s">
        <v>55</v>
      </c>
      <c r="B23" s="24">
        <v>90876</v>
      </c>
      <c r="C23" s="25">
        <v>0.06574593229780862</v>
      </c>
      <c r="D23" s="25"/>
      <c r="E23" s="24">
        <v>91222</v>
      </c>
      <c r="F23" s="25">
        <v>0.06600203023061134</v>
      </c>
      <c r="G23" s="25">
        <v>0.0038073858884632994</v>
      </c>
      <c r="H23" s="26"/>
      <c r="I23" s="26"/>
    </row>
    <row r="24" spans="1:9" ht="11.25">
      <c r="A24" s="23" t="s">
        <v>56</v>
      </c>
      <c r="B24" s="24">
        <v>64422</v>
      </c>
      <c r="C24" s="25">
        <v>0.04660729401040348</v>
      </c>
      <c r="D24" s="25"/>
      <c r="E24" s="24">
        <v>65035</v>
      </c>
      <c r="F24" s="25">
        <v>0.04705489943267861</v>
      </c>
      <c r="G24" s="25">
        <v>0.0095153829437149</v>
      </c>
      <c r="H24" s="24"/>
      <c r="I24" s="26"/>
    </row>
    <row r="25" spans="1:9" ht="11.25">
      <c r="A25" s="23" t="s">
        <v>57</v>
      </c>
      <c r="B25" s="24">
        <v>1382230</v>
      </c>
      <c r="C25" s="25">
        <v>1</v>
      </c>
      <c r="D25" s="25"/>
      <c r="E25" s="24">
        <v>1382109</v>
      </c>
      <c r="F25" s="25">
        <v>1</v>
      </c>
      <c r="G25" s="25">
        <v>-8.75397003392564E-05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898810</v>
      </c>
      <c r="C27" s="25">
        <v>0.6502608104295233</v>
      </c>
      <c r="D27" s="25"/>
      <c r="E27" s="24">
        <v>898409</v>
      </c>
      <c r="F27" s="25">
        <v>0.6500276027433437</v>
      </c>
      <c r="G27" s="25">
        <v>-0.0004461454589957947</v>
      </c>
      <c r="H27" s="26"/>
      <c r="I27" s="26"/>
    </row>
    <row r="28" spans="1:9" ht="11.25">
      <c r="A28" s="18" t="s">
        <v>60</v>
      </c>
      <c r="B28" s="24">
        <v>483420</v>
      </c>
      <c r="C28" s="25">
        <v>0.34973918957047667</v>
      </c>
      <c r="D28" s="25"/>
      <c r="E28" s="24">
        <v>483700</v>
      </c>
      <c r="F28" s="25">
        <v>0.3499723972566563</v>
      </c>
      <c r="G28" s="25">
        <v>0.0005792064871126268</v>
      </c>
      <c r="H28" s="26"/>
      <c r="I28" s="26"/>
    </row>
    <row r="29" spans="1:9" ht="11.25">
      <c r="A29" s="18" t="s">
        <v>61</v>
      </c>
      <c r="B29" s="24">
        <v>1382230</v>
      </c>
      <c r="C29" s="25">
        <v>1</v>
      </c>
      <c r="D29" s="25"/>
      <c r="E29" s="24">
        <v>1382109</v>
      </c>
      <c r="F29" s="25">
        <v>1</v>
      </c>
      <c r="G29" s="25">
        <v>-8.75397003392564E-05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694706</v>
      </c>
      <c r="C31" s="25">
        <v>0.5025979757348632</v>
      </c>
      <c r="D31" s="25"/>
      <c r="E31" s="24">
        <v>693410</v>
      </c>
      <c r="F31" s="25">
        <v>0.5017042794743396</v>
      </c>
      <c r="G31" s="25">
        <v>-0.001865537364007186</v>
      </c>
      <c r="H31" s="26"/>
      <c r="I31" s="26"/>
    </row>
    <row r="32" spans="1:9" ht="11.25">
      <c r="A32" s="18" t="s">
        <v>64</v>
      </c>
      <c r="B32" s="24">
        <v>546366</v>
      </c>
      <c r="C32" s="25">
        <v>0.3952786439304602</v>
      </c>
      <c r="D32" s="25"/>
      <c r="E32" s="24">
        <v>546737</v>
      </c>
      <c r="F32" s="25">
        <v>0.39558167988197745</v>
      </c>
      <c r="G32" s="25">
        <v>0.0006790320041876186</v>
      </c>
      <c r="H32" s="26"/>
      <c r="I32" s="26"/>
    </row>
    <row r="33" spans="1:9" ht="11.25">
      <c r="A33" s="18" t="s">
        <v>65</v>
      </c>
      <c r="B33" s="24">
        <v>141158</v>
      </c>
      <c r="C33" s="25">
        <v>0.10212338033467658</v>
      </c>
      <c r="D33" s="25"/>
      <c r="E33" s="24">
        <v>141962</v>
      </c>
      <c r="F33" s="25">
        <v>0.10271404064368295</v>
      </c>
      <c r="G33" s="25">
        <v>0.005695745193329493</v>
      </c>
      <c r="H33" s="26"/>
      <c r="I33" s="26"/>
    </row>
    <row r="34" spans="1:9" ht="11.25">
      <c r="A34" s="18" t="s">
        <v>61</v>
      </c>
      <c r="B34" s="24">
        <v>1382230</v>
      </c>
      <c r="C34" s="25">
        <v>1</v>
      </c>
      <c r="D34" s="25"/>
      <c r="E34" s="24">
        <v>1382109</v>
      </c>
      <c r="F34" s="25">
        <v>1</v>
      </c>
      <c r="G34" s="25">
        <v>-8.75397003392564E-05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308886</v>
      </c>
      <c r="C36" s="25">
        <v>0.22346932131410835</v>
      </c>
      <c r="D36" s="25"/>
      <c r="E36" s="24">
        <v>308457</v>
      </c>
      <c r="F36" s="25">
        <v>0.2231784902637925</v>
      </c>
      <c r="G36" s="25">
        <v>-0.0013888619102192523</v>
      </c>
      <c r="H36" s="26"/>
      <c r="I36" s="26"/>
    </row>
    <row r="37" spans="1:9" ht="11.25">
      <c r="A37" s="23" t="s">
        <v>103</v>
      </c>
      <c r="B37" s="24">
        <v>294487</v>
      </c>
      <c r="C37" s="25">
        <v>0.21305209697373084</v>
      </c>
      <c r="D37" s="25"/>
      <c r="E37" s="24">
        <v>294471</v>
      </c>
      <c r="F37" s="25">
        <v>0.21305917261229035</v>
      </c>
      <c r="G37" s="25">
        <v>-5.43317701630075E-05</v>
      </c>
      <c r="H37" s="26"/>
      <c r="I37" s="26"/>
    </row>
    <row r="38" spans="1:9" ht="11.25">
      <c r="A38" s="23" t="s">
        <v>114</v>
      </c>
      <c r="B38" s="24">
        <v>285026</v>
      </c>
      <c r="C38" s="25">
        <v>0.20620736056951447</v>
      </c>
      <c r="D38" s="25"/>
      <c r="E38" s="24">
        <v>282329</v>
      </c>
      <c r="F38" s="25">
        <v>0.20427404785006104</v>
      </c>
      <c r="G38" s="25">
        <v>-0.009462294667854865</v>
      </c>
      <c r="H38" s="26"/>
      <c r="I38" s="26"/>
    </row>
    <row r="39" spans="1:9" ht="11.25">
      <c r="A39" s="23" t="s">
        <v>105</v>
      </c>
      <c r="B39" s="24">
        <v>210518</v>
      </c>
      <c r="C39" s="25">
        <v>0.1523031622812412</v>
      </c>
      <c r="D39" s="25"/>
      <c r="E39" s="24">
        <v>211892</v>
      </c>
      <c r="F39" s="25">
        <v>0.15331062890119376</v>
      </c>
      <c r="G39" s="25">
        <v>0.006526757806933459</v>
      </c>
      <c r="H39" s="26"/>
      <c r="I39" s="26"/>
    </row>
    <row r="40" spans="1:9" ht="11.25">
      <c r="A40" s="23" t="s">
        <v>108</v>
      </c>
      <c r="B40" s="24">
        <v>158407</v>
      </c>
      <c r="C40" s="25">
        <v>0.11460249017891379</v>
      </c>
      <c r="D40" s="25"/>
      <c r="E40" s="24">
        <v>160270</v>
      </c>
      <c r="F40" s="25">
        <v>0.11596046332091028</v>
      </c>
      <c r="G40" s="25">
        <v>0.011760843902100193</v>
      </c>
      <c r="H40" s="26"/>
      <c r="I40" s="26"/>
    </row>
    <row r="41" spans="1:9" ht="11.25">
      <c r="A41" s="23" t="s">
        <v>115</v>
      </c>
      <c r="B41" s="24">
        <v>69727</v>
      </c>
      <c r="C41" s="25">
        <v>0.05044529492197391</v>
      </c>
      <c r="D41" s="25"/>
      <c r="E41" s="24">
        <v>69721</v>
      </c>
      <c r="F41" s="25">
        <v>0.05044537008296741</v>
      </c>
      <c r="G41" s="25">
        <v>-8.604988024729643E-05</v>
      </c>
      <c r="H41" s="23"/>
      <c r="I41" s="26"/>
    </row>
    <row r="42" spans="1:9" ht="11.25">
      <c r="A42" s="23" t="s">
        <v>98</v>
      </c>
      <c r="B42" s="24">
        <v>14367</v>
      </c>
      <c r="C42" s="25">
        <v>0.01039407334524645</v>
      </c>
      <c r="D42" s="25"/>
      <c r="E42" s="24">
        <v>14318</v>
      </c>
      <c r="F42" s="25">
        <v>0.010359530254126122</v>
      </c>
      <c r="G42" s="25">
        <v>-0.003410593721723365</v>
      </c>
      <c r="H42" s="26"/>
      <c r="I42" s="26"/>
    </row>
    <row r="43" spans="1:9" ht="11.25">
      <c r="A43" s="23" t="s">
        <v>67</v>
      </c>
      <c r="B43" s="24">
        <v>1341418</v>
      </c>
      <c r="C43" s="25">
        <v>0.970473799584729</v>
      </c>
      <c r="D43" s="25"/>
      <c r="E43" s="24">
        <v>1341458</v>
      </c>
      <c r="F43" s="25">
        <v>0.9705877032853415</v>
      </c>
      <c r="G43" s="25">
        <v>2.9819191333269046E-05</v>
      </c>
      <c r="H43" s="26"/>
      <c r="I43" s="26"/>
    </row>
    <row r="44" spans="1:9" ht="11.25">
      <c r="A44" s="23" t="s">
        <v>68</v>
      </c>
      <c r="B44" s="24">
        <v>40812</v>
      </c>
      <c r="C44" s="25">
        <v>0.029526200415270976</v>
      </c>
      <c r="D44" s="25"/>
      <c r="E44" s="24">
        <v>40651</v>
      </c>
      <c r="F44" s="25">
        <v>0.02941229671465854</v>
      </c>
      <c r="G44" s="25">
        <v>-0.003944918161325139</v>
      </c>
      <c r="H44" s="26"/>
      <c r="I44" s="26"/>
    </row>
    <row r="45" spans="1:9" ht="11.25">
      <c r="A45" s="22" t="s">
        <v>61</v>
      </c>
      <c r="B45" s="24">
        <v>1382230</v>
      </c>
      <c r="C45" s="25">
        <v>1</v>
      </c>
      <c r="D45" s="25"/>
      <c r="E45" s="24">
        <v>1382109</v>
      </c>
      <c r="F45" s="25">
        <v>1</v>
      </c>
      <c r="G45" s="25">
        <v>-8.75397003392564E-05</v>
      </c>
      <c r="H45" s="26"/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18060</v>
      </c>
      <c r="E47" s="18">
        <v>19795</v>
      </c>
      <c r="G47" s="25">
        <v>0.09606866002214831</v>
      </c>
    </row>
    <row r="48" spans="1:7" ht="11.25">
      <c r="A48" s="23" t="s">
        <v>70</v>
      </c>
      <c r="B48" s="18">
        <v>12504</v>
      </c>
      <c r="C48" s="27">
        <v>0.6840262582056893</v>
      </c>
      <c r="E48" s="18">
        <v>13935</v>
      </c>
      <c r="F48" s="27">
        <v>0.6731233697227321</v>
      </c>
      <c r="G48" s="25">
        <v>0.11444337811900196</v>
      </c>
    </row>
    <row r="49" spans="1:7" ht="11.25">
      <c r="A49" s="23" t="s">
        <v>71</v>
      </c>
      <c r="B49" s="18">
        <v>5182</v>
      </c>
      <c r="C49" s="27">
        <v>0.2834792122538293</v>
      </c>
      <c r="E49" s="18">
        <v>6120</v>
      </c>
      <c r="F49" s="27">
        <v>0.2956236112452903</v>
      </c>
      <c r="G49" s="25">
        <v>0.18101119258973375</v>
      </c>
    </row>
    <row r="50" spans="1:7" ht="11.25">
      <c r="A50" s="23" t="s">
        <v>72</v>
      </c>
      <c r="B50" s="18">
        <v>594</v>
      </c>
      <c r="C50" s="27">
        <v>0.032494529540481404</v>
      </c>
      <c r="E50" s="18">
        <v>647</v>
      </c>
      <c r="F50" s="27">
        <v>0.03125301903197759</v>
      </c>
      <c r="G50" s="25">
        <v>0.08922558922558932</v>
      </c>
    </row>
    <row r="51" spans="1:7" ht="12" thickBot="1">
      <c r="A51" s="28" t="s">
        <v>73</v>
      </c>
      <c r="B51" s="29">
        <v>18280</v>
      </c>
      <c r="C51" s="30">
        <v>1</v>
      </c>
      <c r="D51" s="29"/>
      <c r="E51" s="29">
        <v>20702</v>
      </c>
      <c r="F51" s="30">
        <v>1</v>
      </c>
      <c r="G51" s="31">
        <v>0.13249452954048135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 t="s">
        <v>75</v>
      </c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118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102</v>
      </c>
      <c r="C59" s="95"/>
      <c r="D59" s="49"/>
      <c r="E59" s="95" t="s">
        <v>101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92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1336847</v>
      </c>
      <c r="C63" s="25">
        <v>0.4808117260994477</v>
      </c>
      <c r="D63" s="25"/>
      <c r="E63" s="24">
        <v>1336695</v>
      </c>
      <c r="F63" s="25">
        <v>0.48103854620517217</v>
      </c>
      <c r="G63" s="25">
        <v>-0.00011370037109703635</v>
      </c>
    </row>
    <row r="64" spans="1:7" ht="11.25">
      <c r="A64" s="23" t="s">
        <v>44</v>
      </c>
      <c r="B64" s="24">
        <v>1330240</v>
      </c>
      <c r="C64" s="25">
        <v>0.4784354458861256</v>
      </c>
      <c r="D64" s="25"/>
      <c r="E64" s="24">
        <v>1328751</v>
      </c>
      <c r="F64" s="25">
        <v>0.4781797263464505</v>
      </c>
      <c r="G64" s="25">
        <v>-0.001119346884772665</v>
      </c>
    </row>
    <row r="65" spans="1:7" ht="11.25">
      <c r="A65" s="23" t="s">
        <v>45</v>
      </c>
      <c r="B65" s="24">
        <v>2667087</v>
      </c>
      <c r="C65" s="25">
        <v>0.9592471719855733</v>
      </c>
      <c r="D65" s="25"/>
      <c r="E65" s="24">
        <v>2665446</v>
      </c>
      <c r="F65" s="25">
        <v>0.9592182725516227</v>
      </c>
      <c r="G65" s="25">
        <v>-0.0006152780168026117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1575347</v>
      </c>
      <c r="C67" s="25">
        <v>0.566590874105703</v>
      </c>
      <c r="D67" s="25"/>
      <c r="E67" s="24">
        <v>1573667</v>
      </c>
      <c r="F67" s="25">
        <v>0.5663180350723648</v>
      </c>
      <c r="G67" s="25">
        <v>-0.0010664317131400258</v>
      </c>
    </row>
    <row r="68" spans="1:7" ht="11.25">
      <c r="A68" s="23" t="s">
        <v>48</v>
      </c>
      <c r="B68" s="24">
        <v>191305</v>
      </c>
      <c r="C68" s="25">
        <v>0.06880494720895873</v>
      </c>
      <c r="D68" s="25"/>
      <c r="E68" s="24">
        <v>191389</v>
      </c>
      <c r="F68" s="25">
        <v>0.06887546247996865</v>
      </c>
      <c r="G68" s="25">
        <v>0.0004390894121952815</v>
      </c>
    </row>
    <row r="69" spans="1:7" ht="11.25">
      <c r="A69" s="23" t="s">
        <v>49</v>
      </c>
      <c r="B69" s="24">
        <v>192014</v>
      </c>
      <c r="C69" s="25">
        <v>0.06905994685649094</v>
      </c>
      <c r="D69" s="25"/>
      <c r="E69" s="24">
        <v>192134</v>
      </c>
      <c r="F69" s="25">
        <v>0.06914356680961965</v>
      </c>
      <c r="G69" s="25">
        <v>0.0006249544304062216</v>
      </c>
    </row>
    <row r="70" spans="1:7" ht="11.25">
      <c r="A70" s="23" t="s">
        <v>76</v>
      </c>
      <c r="B70" s="24">
        <v>132532</v>
      </c>
      <c r="C70" s="25">
        <v>0.0476665913776311</v>
      </c>
      <c r="D70" s="25"/>
      <c r="E70" s="24">
        <v>132387</v>
      </c>
      <c r="F70" s="25">
        <v>0.047642319314775715</v>
      </c>
      <c r="G70" s="25">
        <v>-0.0010940753931125702</v>
      </c>
    </row>
    <row r="71" spans="1:7" ht="11.25">
      <c r="A71" s="23" t="s">
        <v>50</v>
      </c>
      <c r="B71" s="24">
        <v>575889</v>
      </c>
      <c r="C71" s="25">
        <v>0.20712481243678957</v>
      </c>
      <c r="D71" s="25"/>
      <c r="E71" s="24">
        <v>575869</v>
      </c>
      <c r="F71" s="25">
        <v>0.2072388888748939</v>
      </c>
      <c r="G71" s="25">
        <v>-3.472891477351858E-05</v>
      </c>
    </row>
    <row r="72" spans="1:7" ht="11.25">
      <c r="A72" s="23" t="s">
        <v>51</v>
      </c>
      <c r="B72" s="24">
        <v>2667087</v>
      </c>
      <c r="C72" s="25">
        <v>0.9592471719855733</v>
      </c>
      <c r="D72" s="25"/>
      <c r="E72" s="24">
        <v>2665446</v>
      </c>
      <c r="F72" s="25">
        <v>0.9592182725516227</v>
      </c>
      <c r="G72" s="25">
        <v>-0.0006152780168026117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1149069</v>
      </c>
      <c r="C74" s="25">
        <v>0.831315338257743</v>
      </c>
      <c r="D74" s="25"/>
      <c r="E74" s="24">
        <v>1148391</v>
      </c>
      <c r="F74" s="25">
        <v>0.8308975630720876</v>
      </c>
      <c r="G74" s="25">
        <v>-0.0005900428955963877</v>
      </c>
    </row>
    <row r="75" spans="1:7" ht="11.25">
      <c r="A75" s="23" t="s">
        <v>54</v>
      </c>
      <c r="B75" s="24">
        <v>47631</v>
      </c>
      <c r="C75" s="25">
        <v>0.034459532783979514</v>
      </c>
      <c r="D75" s="25"/>
      <c r="E75" s="24">
        <v>47258</v>
      </c>
      <c r="F75" s="25">
        <v>0.034192672213262484</v>
      </c>
      <c r="G75" s="25">
        <v>-0.007831034410363036</v>
      </c>
    </row>
    <row r="76" spans="1:7" ht="11.25">
      <c r="A76" s="23" t="s">
        <v>55</v>
      </c>
      <c r="B76" s="24">
        <v>78315</v>
      </c>
      <c r="C76" s="25">
        <v>0.05665844324027115</v>
      </c>
      <c r="D76" s="25"/>
      <c r="E76" s="24">
        <v>78636</v>
      </c>
      <c r="F76" s="25">
        <v>0.05689565728896925</v>
      </c>
      <c r="G76" s="25">
        <v>0.004098831641448086</v>
      </c>
    </row>
    <row r="77" spans="1:7" ht="11.25">
      <c r="A77" s="23" t="s">
        <v>56</v>
      </c>
      <c r="B77" s="24">
        <v>61832</v>
      </c>
      <c r="C77" s="25">
        <v>0.044733510341983605</v>
      </c>
      <c r="D77" s="25"/>
      <c r="E77" s="24">
        <v>62410</v>
      </c>
      <c r="F77" s="25">
        <v>0.045155628101690964</v>
      </c>
      <c r="G77" s="25">
        <v>0.009347910467072174</v>
      </c>
    </row>
    <row r="78" spans="1:7" ht="11.25">
      <c r="A78" s="23" t="s">
        <v>57</v>
      </c>
      <c r="B78" s="24">
        <v>1336847</v>
      </c>
      <c r="C78" s="25">
        <v>0.9671668246239772</v>
      </c>
      <c r="D78" s="25"/>
      <c r="E78" s="24">
        <v>1336695</v>
      </c>
      <c r="F78" s="25">
        <v>0.9671415206760103</v>
      </c>
      <c r="G78" s="25">
        <v>-0.00011370037109703635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865867</v>
      </c>
      <c r="C80" s="25">
        <v>0.6264275844106987</v>
      </c>
      <c r="D80" s="25"/>
      <c r="E80" s="24">
        <v>865479</v>
      </c>
      <c r="F80" s="25">
        <v>0.6262016961035635</v>
      </c>
      <c r="G80" s="25">
        <v>-0.00044810577144061003</v>
      </c>
    </row>
    <row r="81" spans="1:7" ht="11.25">
      <c r="A81" s="18" t="s">
        <v>60</v>
      </c>
      <c r="B81" s="24">
        <v>470980</v>
      </c>
      <c r="C81" s="25">
        <v>0.34073924021327856</v>
      </c>
      <c r="D81" s="25"/>
      <c r="E81" s="24">
        <v>471216</v>
      </c>
      <c r="F81" s="25">
        <v>0.34093982457244687</v>
      </c>
      <c r="G81" s="25">
        <v>0.0005010828485285668</v>
      </c>
    </row>
    <row r="82" spans="1:7" ht="11.25">
      <c r="A82" s="18" t="s">
        <v>61</v>
      </c>
      <c r="B82" s="24">
        <v>1336847</v>
      </c>
      <c r="C82" s="25">
        <v>0.9671668246239773</v>
      </c>
      <c r="D82" s="25"/>
      <c r="E82" s="24">
        <v>1336695</v>
      </c>
      <c r="F82" s="25">
        <v>0.9671415206760103</v>
      </c>
      <c r="G82" s="25">
        <v>-0.00011370037109703635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683276</v>
      </c>
      <c r="C84" s="25">
        <v>0.49432872966148905</v>
      </c>
      <c r="D84" s="25"/>
      <c r="E84" s="24">
        <v>681973</v>
      </c>
      <c r="F84" s="25">
        <v>0.4934292447267184</v>
      </c>
      <c r="G84" s="25">
        <v>-0.0019069892693436286</v>
      </c>
    </row>
    <row r="85" spans="1:7" ht="11.25">
      <c r="A85" s="18" t="s">
        <v>64</v>
      </c>
      <c r="B85" s="24">
        <v>525539</v>
      </c>
      <c r="C85" s="25">
        <v>0.38021096344313177</v>
      </c>
      <c r="D85" s="25"/>
      <c r="E85" s="24">
        <v>525951</v>
      </c>
      <c r="F85" s="25">
        <v>0.3805423450682978</v>
      </c>
      <c r="G85" s="25">
        <v>0.0007839570421985798</v>
      </c>
    </row>
    <row r="86" spans="1:7" ht="11.25">
      <c r="A86" s="18" t="s">
        <v>65</v>
      </c>
      <c r="B86" s="24">
        <v>128032</v>
      </c>
      <c r="C86" s="25">
        <v>0.0926271315193564</v>
      </c>
      <c r="D86" s="25"/>
      <c r="E86" s="24">
        <v>128771</v>
      </c>
      <c r="F86" s="25">
        <v>0.09316993088099419</v>
      </c>
      <c r="G86" s="25">
        <v>0.0057719945013745555</v>
      </c>
    </row>
    <row r="87" spans="1:7" ht="11.25">
      <c r="A87" s="18" t="s">
        <v>61</v>
      </c>
      <c r="B87" s="24">
        <v>1336847</v>
      </c>
      <c r="C87" s="25">
        <v>0.9671668246239772</v>
      </c>
      <c r="D87" s="25"/>
      <c r="E87" s="24">
        <v>1336695</v>
      </c>
      <c r="F87" s="25">
        <v>0.9671415206760104</v>
      </c>
      <c r="G87" s="25">
        <v>-0.00011370037109703635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24">
        <v>308886</v>
      </c>
      <c r="C89" s="25">
        <v>0.22346932131410835</v>
      </c>
      <c r="D89" s="25"/>
      <c r="E89" s="24">
        <v>308457</v>
      </c>
      <c r="F89" s="25">
        <v>0.2231784902637925</v>
      </c>
      <c r="G89" s="25">
        <v>-0.0013888619102192523</v>
      </c>
    </row>
    <row r="90" spans="1:7" ht="11.25">
      <c r="A90" s="23" t="s">
        <v>103</v>
      </c>
      <c r="B90" s="24">
        <v>294487</v>
      </c>
      <c r="C90" s="25">
        <v>0.21305209697373084</v>
      </c>
      <c r="D90" s="25"/>
      <c r="E90" s="24">
        <v>294471</v>
      </c>
      <c r="F90" s="25">
        <v>0.21305917261229035</v>
      </c>
      <c r="G90" s="25">
        <v>-5.43317701630075E-05</v>
      </c>
    </row>
    <row r="91" spans="1:7" ht="11.25">
      <c r="A91" s="23" t="s">
        <v>114</v>
      </c>
      <c r="B91" s="24">
        <v>285026</v>
      </c>
      <c r="C91" s="25">
        <v>0.20620736056951447</v>
      </c>
      <c r="D91" s="25"/>
      <c r="E91" s="24">
        <v>282329</v>
      </c>
      <c r="F91" s="25">
        <v>0.20427404785006104</v>
      </c>
      <c r="G91" s="25">
        <v>-0.009462294667854865</v>
      </c>
    </row>
    <row r="92" spans="1:7" ht="11.25">
      <c r="A92" s="23" t="s">
        <v>105</v>
      </c>
      <c r="B92" s="24">
        <v>210518</v>
      </c>
      <c r="C92" s="25">
        <v>0.1523031622812412</v>
      </c>
      <c r="D92" s="25"/>
      <c r="E92" s="24">
        <v>211892</v>
      </c>
      <c r="F92" s="25">
        <v>0.15331062890119376</v>
      </c>
      <c r="G92" s="25">
        <v>0.006526757806933459</v>
      </c>
    </row>
    <row r="93" spans="1:7" ht="11.25">
      <c r="A93" s="23" t="s">
        <v>108</v>
      </c>
      <c r="B93" s="24">
        <v>158407</v>
      </c>
      <c r="C93" s="25">
        <v>0.11460249017891379</v>
      </c>
      <c r="D93" s="25"/>
      <c r="E93" s="24">
        <v>160270</v>
      </c>
      <c r="F93" s="25">
        <v>0.11596046332091028</v>
      </c>
      <c r="G93" s="25">
        <v>0.011760843902100193</v>
      </c>
    </row>
    <row r="94" spans="1:7" ht="11.25">
      <c r="A94" s="23" t="s">
        <v>115</v>
      </c>
      <c r="B94" s="24">
        <v>69727</v>
      </c>
      <c r="C94" s="25">
        <v>0.05044529492197391</v>
      </c>
      <c r="D94" s="25"/>
      <c r="E94" s="24">
        <v>69721</v>
      </c>
      <c r="F94" s="25">
        <v>0.05044537008296741</v>
      </c>
      <c r="G94" s="25">
        <v>-8.604988024729643E-05</v>
      </c>
    </row>
    <row r="95" spans="1:7" ht="11.25">
      <c r="A95" s="23" t="s">
        <v>119</v>
      </c>
      <c r="B95" s="24">
        <v>9796</v>
      </c>
      <c r="C95" s="25">
        <v>0.007087098384494621</v>
      </c>
      <c r="D95" s="25"/>
      <c r="E95" s="24">
        <v>9555</v>
      </c>
      <c r="F95" s="25">
        <v>0.00691334764479502</v>
      </c>
      <c r="G95" s="25">
        <v>-0.02460187831768068</v>
      </c>
    </row>
    <row r="96" spans="1:7" ht="11.25">
      <c r="A96" s="22" t="s">
        <v>111</v>
      </c>
      <c r="B96" s="24">
        <v>1336847</v>
      </c>
      <c r="C96" s="25">
        <v>0.9671668246239772</v>
      </c>
      <c r="D96" s="25"/>
      <c r="E96" s="24">
        <v>1336695</v>
      </c>
      <c r="F96" s="25">
        <v>0.9671415206760103</v>
      </c>
      <c r="G96" s="25">
        <v>-0.00011370037109703635</v>
      </c>
    </row>
    <row r="97" spans="1:7" ht="11.25">
      <c r="A97" s="22" t="s">
        <v>69</v>
      </c>
      <c r="B97" s="24"/>
      <c r="G97" s="20"/>
    </row>
    <row r="98" spans="1:7" ht="11.25">
      <c r="A98" s="23" t="s">
        <v>79</v>
      </c>
      <c r="B98" s="24">
        <v>17865</v>
      </c>
      <c r="E98" s="18">
        <v>19557</v>
      </c>
      <c r="G98" s="25">
        <v>0.09471032745591934</v>
      </c>
    </row>
    <row r="99" spans="1:7" ht="11.25">
      <c r="A99" s="23" t="s">
        <v>70</v>
      </c>
      <c r="B99" s="24">
        <v>12381</v>
      </c>
      <c r="C99" s="27">
        <v>0.6772975929978118</v>
      </c>
      <c r="E99" s="18">
        <v>13819</v>
      </c>
      <c r="F99" s="27">
        <v>0.6675200463723312</v>
      </c>
      <c r="G99" s="25">
        <v>0.11614570713189565</v>
      </c>
    </row>
    <row r="100" spans="1:7" ht="11.25">
      <c r="A100" s="23" t="s">
        <v>71</v>
      </c>
      <c r="B100" s="24">
        <v>5128</v>
      </c>
      <c r="C100" s="27">
        <v>0.2805251641137856</v>
      </c>
      <c r="E100" s="18">
        <v>6061</v>
      </c>
      <c r="F100" s="27">
        <v>0.29277364505844844</v>
      </c>
      <c r="G100" s="25">
        <v>0.1819422776911077</v>
      </c>
    </row>
    <row r="101" spans="1:7" ht="11.25">
      <c r="A101" s="23" t="s">
        <v>72</v>
      </c>
      <c r="B101" s="24">
        <v>594</v>
      </c>
      <c r="C101" s="27">
        <v>0.032494529540481404</v>
      </c>
      <c r="E101" s="18">
        <v>647</v>
      </c>
      <c r="F101" s="27">
        <v>0.03125301903197759</v>
      </c>
      <c r="G101" s="25">
        <v>0.08922558922558932</v>
      </c>
    </row>
    <row r="102" spans="1:7" ht="12" thickBot="1">
      <c r="A102" s="28" t="s">
        <v>73</v>
      </c>
      <c r="B102" s="63">
        <v>18103</v>
      </c>
      <c r="C102" s="30">
        <v>0.9903172866520787</v>
      </c>
      <c r="D102" s="29"/>
      <c r="E102" s="29">
        <v>20527</v>
      </c>
      <c r="F102" s="30">
        <v>0.9915467104627572</v>
      </c>
      <c r="G102" s="31">
        <v>0.1339004584875434</v>
      </c>
    </row>
    <row r="103" spans="1:7" ht="11.25">
      <c r="A103" s="21" t="s">
        <v>100</v>
      </c>
      <c r="G103" s="20"/>
    </row>
    <row r="104" spans="1:7" ht="11.25">
      <c r="A104" s="93" t="s">
        <v>109</v>
      </c>
      <c r="B104" s="93"/>
      <c r="C104" s="93"/>
      <c r="D104" s="93"/>
      <c r="E104" s="93"/>
      <c r="F104" s="93"/>
      <c r="G104" s="93"/>
    </row>
    <row r="105" spans="1:7" ht="22.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118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102</v>
      </c>
      <c r="C110" s="95"/>
      <c r="D110" s="49"/>
      <c r="E110" s="95" t="s">
        <v>101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92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45383</v>
      </c>
      <c r="C114" s="25">
        <v>0.01632249506904772</v>
      </c>
      <c r="D114" s="25"/>
      <c r="E114" s="24">
        <v>45414</v>
      </c>
      <c r="F114" s="25">
        <v>0.016343208089625298</v>
      </c>
      <c r="G114" s="25">
        <v>0.0006830751603024154</v>
      </c>
    </row>
    <row r="115" spans="1:7" ht="11.25">
      <c r="A115" s="23" t="s">
        <v>44</v>
      </c>
      <c r="B115" s="24">
        <v>67926</v>
      </c>
      <c r="C115" s="25">
        <v>0.024430332945379003</v>
      </c>
      <c r="D115" s="25"/>
      <c r="E115" s="24">
        <v>67909</v>
      </c>
      <c r="F115" s="25">
        <v>0.024438519358752023</v>
      </c>
      <c r="G115" s="25">
        <v>-0.0002502723552101349</v>
      </c>
    </row>
    <row r="116" spans="1:7" ht="11.25">
      <c r="A116" s="23" t="s">
        <v>45</v>
      </c>
      <c r="B116" s="24">
        <v>113309</v>
      </c>
      <c r="C116" s="25">
        <v>0.04075282801442672</v>
      </c>
      <c r="D116" s="25"/>
      <c r="E116" s="24">
        <v>113323</v>
      </c>
      <c r="F116" s="25">
        <v>0.040781727448377325</v>
      </c>
      <c r="G116" s="25">
        <v>0.00012355593995172498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18272</v>
      </c>
      <c r="C118" s="25">
        <v>0.006571725754173146</v>
      </c>
      <c r="D118" s="25"/>
      <c r="E118" s="24">
        <v>18302</v>
      </c>
      <c r="F118" s="25">
        <v>0.006586369719829176</v>
      </c>
      <c r="G118" s="25">
        <v>0.0016418563922941942</v>
      </c>
    </row>
    <row r="119" spans="1:7" ht="11.25">
      <c r="A119" s="23" t="s">
        <v>49</v>
      </c>
      <c r="B119" s="24">
        <v>8816</v>
      </c>
      <c r="C119" s="25">
        <v>0.00317077135774904</v>
      </c>
      <c r="D119" s="25"/>
      <c r="E119" s="24">
        <v>8831</v>
      </c>
      <c r="F119" s="25">
        <v>0.0031780259532188534</v>
      </c>
      <c r="G119" s="25">
        <v>0.0017014519056262056</v>
      </c>
    </row>
    <row r="120" spans="1:7" ht="11.25">
      <c r="A120" s="23" t="s">
        <v>48</v>
      </c>
      <c r="B120" s="24">
        <v>2021</v>
      </c>
      <c r="C120" s="25">
        <v>0.0007268748768161082</v>
      </c>
      <c r="D120" s="25"/>
      <c r="E120" s="24">
        <v>2009</v>
      </c>
      <c r="F120" s="25">
        <v>0.0007229820110991594</v>
      </c>
      <c r="G120" s="25">
        <v>-0.005937654626422595</v>
      </c>
    </row>
    <row r="121" spans="1:7" ht="11.25">
      <c r="A121" s="23" t="s">
        <v>76</v>
      </c>
      <c r="B121" s="24">
        <v>37926</v>
      </c>
      <c r="C121" s="25">
        <v>0.013640503007485264</v>
      </c>
      <c r="D121" s="25"/>
      <c r="E121" s="24">
        <v>38013</v>
      </c>
      <c r="F121" s="25">
        <v>0.013679798500703009</v>
      </c>
      <c r="G121" s="25">
        <v>0.0022939408321467347</v>
      </c>
    </row>
    <row r="122" spans="1:7" ht="11.25">
      <c r="A122" s="23" t="s">
        <v>50</v>
      </c>
      <c r="B122" s="24">
        <v>46274</v>
      </c>
      <c r="C122" s="25">
        <v>0.016642953018203163</v>
      </c>
      <c r="D122" s="25"/>
      <c r="E122" s="24">
        <v>46168</v>
      </c>
      <c r="F122" s="25">
        <v>0.016614551263527122</v>
      </c>
      <c r="G122" s="25">
        <v>-0.0022907032026624474</v>
      </c>
    </row>
    <row r="123" spans="1:7" ht="11.25">
      <c r="A123" s="23" t="s">
        <v>51</v>
      </c>
      <c r="B123" s="24">
        <v>113309</v>
      </c>
      <c r="C123" s="25">
        <v>0.04075282801442672</v>
      </c>
      <c r="D123" s="25"/>
      <c r="E123" s="24">
        <v>113323</v>
      </c>
      <c r="F123" s="25">
        <v>0.04078172744837732</v>
      </c>
      <c r="G123" s="25">
        <v>0.00012355593995172498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29997</v>
      </c>
      <c r="C125" s="25">
        <v>0.02170188752957178</v>
      </c>
      <c r="D125" s="25"/>
      <c r="E125" s="24">
        <v>29968</v>
      </c>
      <c r="F125" s="25">
        <v>0.021682805046490543</v>
      </c>
      <c r="G125" s="25">
        <v>-0.0009667633430009426</v>
      </c>
    </row>
    <row r="126" spans="1:7" ht="11.25">
      <c r="A126" s="23" t="s">
        <v>54</v>
      </c>
      <c r="B126" s="24">
        <v>235</v>
      </c>
      <c r="C126" s="25">
        <v>0.00017001512049369497</v>
      </c>
      <c r="D126" s="25"/>
      <c r="E126" s="24">
        <v>235</v>
      </c>
      <c r="F126" s="25">
        <v>0.00017003000486936993</v>
      </c>
      <c r="G126" s="25">
        <v>0</v>
      </c>
    </row>
    <row r="127" spans="1:7" ht="11.25">
      <c r="A127" s="23" t="s">
        <v>55</v>
      </c>
      <c r="B127" s="24">
        <v>12561</v>
      </c>
      <c r="C127" s="25">
        <v>0.009087489057537458</v>
      </c>
      <c r="D127" s="25"/>
      <c r="E127" s="24">
        <v>12586</v>
      </c>
      <c r="F127" s="25">
        <v>0.009106372941642085</v>
      </c>
      <c r="G127" s="25">
        <v>0.001990287397500179</v>
      </c>
    </row>
    <row r="128" spans="1:7" ht="11.25">
      <c r="A128" s="23" t="s">
        <v>56</v>
      </c>
      <c r="B128" s="24">
        <v>2590</v>
      </c>
      <c r="C128" s="25">
        <v>0.0018737836684198721</v>
      </c>
      <c r="D128" s="25"/>
      <c r="E128" s="24">
        <v>2625</v>
      </c>
      <c r="F128" s="25">
        <v>0.0018992713309876428</v>
      </c>
      <c r="G128" s="25">
        <v>0.013513513513513598</v>
      </c>
    </row>
    <row r="129" spans="1:7" ht="11.25">
      <c r="A129" s="23" t="s">
        <v>57</v>
      </c>
      <c r="B129" s="24">
        <v>45383</v>
      </c>
      <c r="C129" s="25">
        <v>0.0328331753760228</v>
      </c>
      <c r="D129" s="25"/>
      <c r="E129" s="24">
        <v>45414</v>
      </c>
      <c r="F129" s="25">
        <v>0.032858479323989644</v>
      </c>
      <c r="G129" s="25">
        <v>0.0006830751603024154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32943</v>
      </c>
      <c r="C131" s="25">
        <v>0.023833226018824653</v>
      </c>
      <c r="D131" s="25"/>
      <c r="E131" s="24">
        <v>32930</v>
      </c>
      <c r="F131" s="25">
        <v>0.02382590663978022</v>
      </c>
      <c r="G131" s="25">
        <v>-0.00039462101205112177</v>
      </c>
    </row>
    <row r="132" spans="1:7" ht="11.25">
      <c r="A132" s="18" t="s">
        <v>60</v>
      </c>
      <c r="B132" s="24">
        <v>12440</v>
      </c>
      <c r="C132" s="25">
        <v>0.008999949357198151</v>
      </c>
      <c r="D132" s="25"/>
      <c r="E132" s="24">
        <v>12484</v>
      </c>
      <c r="F132" s="25">
        <v>0.009032572684209423</v>
      </c>
      <c r="G132" s="25">
        <v>0.0035369774919613572</v>
      </c>
    </row>
    <row r="133" spans="1:7" ht="11.25">
      <c r="A133" s="18" t="s">
        <v>61</v>
      </c>
      <c r="B133" s="24">
        <v>45383</v>
      </c>
      <c r="C133" s="25">
        <v>0.0328331753760228</v>
      </c>
      <c r="D133" s="25"/>
      <c r="E133" s="24">
        <v>45414</v>
      </c>
      <c r="F133" s="25">
        <v>0.032858479323989644</v>
      </c>
      <c r="G133" s="25">
        <v>0.0006830751603024154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11430</v>
      </c>
      <c r="C135" s="25">
        <v>0.008269246073374184</v>
      </c>
      <c r="D135" s="25"/>
      <c r="E135" s="24">
        <v>11437</v>
      </c>
      <c r="F135" s="25">
        <v>0.008275034747621209</v>
      </c>
      <c r="G135" s="25">
        <v>0.0006124234470690215</v>
      </c>
    </row>
    <row r="136" spans="1:7" ht="11.25">
      <c r="A136" s="18" t="s">
        <v>64</v>
      </c>
      <c r="B136" s="24">
        <v>20827</v>
      </c>
      <c r="C136" s="25">
        <v>0.015067680487328447</v>
      </c>
      <c r="D136" s="25"/>
      <c r="E136" s="24">
        <v>20786</v>
      </c>
      <c r="F136" s="25">
        <v>0.015039334813679674</v>
      </c>
      <c r="G136" s="25">
        <v>-0.0019685984539300483</v>
      </c>
    </row>
    <row r="137" spans="1:7" ht="11.25">
      <c r="A137" s="18" t="s">
        <v>65</v>
      </c>
      <c r="B137" s="24">
        <v>13126</v>
      </c>
      <c r="C137" s="25">
        <v>0.009496248815320171</v>
      </c>
      <c r="D137" s="25"/>
      <c r="E137" s="24">
        <v>13191</v>
      </c>
      <c r="F137" s="25">
        <v>0.00954410976268876</v>
      </c>
      <c r="G137" s="25">
        <v>0.004952003656864212</v>
      </c>
    </row>
    <row r="138" spans="1:7" ht="11.25">
      <c r="A138" s="18" t="s">
        <v>61</v>
      </c>
      <c r="B138" s="24">
        <v>45383</v>
      </c>
      <c r="C138" s="25">
        <v>0.0328331753760228</v>
      </c>
      <c r="D138" s="25"/>
      <c r="E138" s="24">
        <v>45414</v>
      </c>
      <c r="F138" s="25">
        <v>0.032858479323989644</v>
      </c>
      <c r="G138" s="25">
        <v>0.0006830751603024154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14367</v>
      </c>
      <c r="C140" s="25">
        <v>0.01039407334524645</v>
      </c>
      <c r="D140" s="25"/>
      <c r="E140" s="24">
        <v>14318</v>
      </c>
      <c r="F140" s="25">
        <v>0.010359530254126122</v>
      </c>
      <c r="G140" s="25">
        <v>-0.003410593721723365</v>
      </c>
    </row>
    <row r="141" spans="1:7" ht="11.25">
      <c r="A141" s="23" t="s">
        <v>99</v>
      </c>
      <c r="B141" s="24">
        <v>13643</v>
      </c>
      <c r="C141" s="25">
        <v>0.0098702820804063</v>
      </c>
      <c r="D141" s="25"/>
      <c r="E141" s="24">
        <v>13693</v>
      </c>
      <c r="F141" s="25">
        <v>0.009907322794367159</v>
      </c>
      <c r="G141" s="25">
        <v>0.003664883090229498</v>
      </c>
    </row>
    <row r="142" spans="1:7" ht="11.25">
      <c r="A142" s="23" t="s">
        <v>87</v>
      </c>
      <c r="B142" s="24">
        <v>12333</v>
      </c>
      <c r="C142" s="25">
        <v>0.008922538217228682</v>
      </c>
      <c r="D142" s="25"/>
      <c r="E142" s="24">
        <v>12356</v>
      </c>
      <c r="F142" s="25">
        <v>0.008939960596450787</v>
      </c>
      <c r="G142" s="25">
        <v>0.0018649152679801606</v>
      </c>
    </row>
    <row r="143" spans="1:7" ht="11.25">
      <c r="A143" s="23" t="s">
        <v>88</v>
      </c>
      <c r="B143" s="24">
        <v>1619</v>
      </c>
      <c r="C143" s="25">
        <v>0.0011712956599118816</v>
      </c>
      <c r="D143" s="25"/>
      <c r="E143" s="24">
        <v>1617</v>
      </c>
      <c r="F143" s="25">
        <v>0.001169951139888388</v>
      </c>
      <c r="G143" s="25">
        <v>-0.001235330450895633</v>
      </c>
    </row>
    <row r="144" spans="1:7" ht="11.25">
      <c r="A144" s="23" t="s">
        <v>89</v>
      </c>
      <c r="B144" s="24">
        <v>2081</v>
      </c>
      <c r="C144" s="25">
        <v>0.0015055381521165074</v>
      </c>
      <c r="D144" s="25"/>
      <c r="E144" s="24">
        <v>2085</v>
      </c>
      <c r="F144" s="25">
        <v>0.0015085640857558991</v>
      </c>
      <c r="G144" s="25">
        <v>0.001922152811148381</v>
      </c>
    </row>
    <row r="145" spans="1:7" ht="11.25">
      <c r="A145" s="23" t="s">
        <v>90</v>
      </c>
      <c r="B145" s="24">
        <v>1340</v>
      </c>
      <c r="C145" s="25">
        <v>0.0009694479211129841</v>
      </c>
      <c r="D145" s="25"/>
      <c r="E145" s="24">
        <v>1345</v>
      </c>
      <c r="F145" s="25">
        <v>0.0009731504534012874</v>
      </c>
      <c r="G145" s="25">
        <v>0.003731343283582156</v>
      </c>
    </row>
    <row r="146" spans="1:7" ht="11.25">
      <c r="A146" s="22" t="s">
        <v>61</v>
      </c>
      <c r="B146" s="24">
        <v>45383</v>
      </c>
      <c r="C146" s="25">
        <v>0.0009694479211129841</v>
      </c>
      <c r="D146" s="25"/>
      <c r="E146" s="24">
        <v>45414</v>
      </c>
      <c r="F146" s="25">
        <v>0.0009731504534012874</v>
      </c>
      <c r="G146" s="25">
        <v>0.0006830751603024154</v>
      </c>
    </row>
    <row r="147" spans="1:7" ht="11.25">
      <c r="A147" s="22" t="s">
        <v>69</v>
      </c>
      <c r="B147" s="24"/>
      <c r="G147" s="20"/>
    </row>
    <row r="148" spans="1:7" ht="11.25">
      <c r="A148" s="23" t="s">
        <v>79</v>
      </c>
      <c r="B148" s="24">
        <v>195</v>
      </c>
      <c r="E148" s="18">
        <v>238</v>
      </c>
      <c r="G148" s="25">
        <v>0.22051282051282062</v>
      </c>
    </row>
    <row r="149" spans="1:7" ht="11.25">
      <c r="A149" s="23" t="s">
        <v>70</v>
      </c>
      <c r="B149" s="24">
        <v>123</v>
      </c>
      <c r="C149" s="27">
        <v>0.006728665207877462</v>
      </c>
      <c r="E149" s="18">
        <v>116</v>
      </c>
      <c r="F149" s="27">
        <v>0.005603323350400927</v>
      </c>
      <c r="G149" s="25">
        <v>-0.05691056910569103</v>
      </c>
    </row>
    <row r="150" spans="1:7" ht="11.25">
      <c r="A150" s="23" t="s">
        <v>71</v>
      </c>
      <c r="B150" s="24">
        <v>54</v>
      </c>
      <c r="C150" s="27">
        <v>0.002954048140043764</v>
      </c>
      <c r="E150" s="18">
        <v>59</v>
      </c>
      <c r="F150" s="27">
        <v>0.0028499661868418512</v>
      </c>
      <c r="G150" s="25">
        <v>0.09259259259259256</v>
      </c>
    </row>
    <row r="151" spans="1:7" ht="11.25">
      <c r="A151" s="23" t="s">
        <v>72</v>
      </c>
      <c r="B151" s="24">
        <v>0</v>
      </c>
      <c r="C151" s="27">
        <v>0</v>
      </c>
      <c r="E151" s="18">
        <v>0</v>
      </c>
      <c r="F151" s="27">
        <v>0</v>
      </c>
      <c r="G151" s="25">
        <v>0</v>
      </c>
    </row>
    <row r="152" spans="1:7" ht="12" thickBot="1">
      <c r="A152" s="28" t="s">
        <v>73</v>
      </c>
      <c r="B152" s="63">
        <v>177</v>
      </c>
      <c r="C152" s="30">
        <v>0.009682713347921226</v>
      </c>
      <c r="D152" s="29"/>
      <c r="E152" s="29">
        <v>175</v>
      </c>
      <c r="F152" s="30">
        <v>0.008453289537242779</v>
      </c>
      <c r="G152" s="31">
        <v>-0.011299435028248594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107:G107"/>
    <mergeCell ref="A108:G108"/>
    <mergeCell ref="B110:C110"/>
    <mergeCell ref="E110:F110"/>
    <mergeCell ref="A104:G104"/>
    <mergeCell ref="A54:G54"/>
    <mergeCell ref="A105:G105"/>
    <mergeCell ref="A56:G56"/>
    <mergeCell ref="A57:G57"/>
    <mergeCell ref="B59:C59"/>
    <mergeCell ref="E59:F59"/>
    <mergeCell ref="A53:G53"/>
    <mergeCell ref="A2:G2"/>
    <mergeCell ref="A3:G3"/>
    <mergeCell ref="A4:G4"/>
    <mergeCell ref="E6:F6"/>
    <mergeCell ref="B6:C6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6"/>
  <sheetViews>
    <sheetView showGridLines="0" zoomScalePageLayoutView="0" workbookViewId="0" topLeftCell="A1">
      <selection activeCell="A1" sqref="A1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3984375" style="4" bestFit="1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120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212391</v>
      </c>
      <c r="D10" s="7">
        <v>210340</v>
      </c>
      <c r="E10" s="7">
        <v>12292.390142</v>
      </c>
      <c r="F10" s="7">
        <v>5381.384319</v>
      </c>
      <c r="G10" s="7">
        <v>2588.13648</v>
      </c>
      <c r="H10" s="7">
        <v>2160</v>
      </c>
      <c r="I10" s="7">
        <v>1408</v>
      </c>
      <c r="J10" s="7">
        <v>417</v>
      </c>
      <c r="K10" s="7">
        <v>92</v>
      </c>
      <c r="L10" s="8">
        <v>1917</v>
      </c>
      <c r="M10" s="9">
        <v>1</v>
      </c>
    </row>
    <row r="11" spans="1:13" ht="10.5" customHeight="1" hidden="1">
      <c r="A11" s="5">
        <v>70</v>
      </c>
      <c r="B11" s="6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>
        <v>0</v>
      </c>
      <c r="M11" s="9" t="e">
        <v>#DIV/0!</v>
      </c>
    </row>
    <row r="12" spans="1:13" ht="11.25">
      <c r="A12" s="5">
        <v>78</v>
      </c>
      <c r="B12" s="6" t="s">
        <v>106</v>
      </c>
      <c r="C12" s="7">
        <v>279951</v>
      </c>
      <c r="D12" s="7">
        <v>275747</v>
      </c>
      <c r="E12" s="7">
        <v>14427.601559</v>
      </c>
      <c r="F12" s="7">
        <v>5494.324192</v>
      </c>
      <c r="G12" s="7">
        <v>1526.35103</v>
      </c>
      <c r="H12" s="7">
        <v>3173</v>
      </c>
      <c r="I12" s="7">
        <v>2913</v>
      </c>
      <c r="J12" s="7">
        <v>2623</v>
      </c>
      <c r="K12" s="7">
        <v>68</v>
      </c>
      <c r="L12" s="8">
        <v>5604</v>
      </c>
      <c r="M12" s="9">
        <v>0.9997678616095288</v>
      </c>
    </row>
    <row r="13" spans="1:13" ht="11.25">
      <c r="A13" s="5">
        <v>80</v>
      </c>
      <c r="B13" s="6" t="s">
        <v>16</v>
      </c>
      <c r="C13" s="7">
        <v>69784</v>
      </c>
      <c r="D13" s="7">
        <v>65963</v>
      </c>
      <c r="E13" s="7">
        <v>3729.149301</v>
      </c>
      <c r="F13" s="7">
        <v>3613.072808</v>
      </c>
      <c r="G13" s="7">
        <v>563.291532</v>
      </c>
      <c r="H13" s="7">
        <v>785</v>
      </c>
      <c r="I13" s="7">
        <v>587</v>
      </c>
      <c r="J13" s="7">
        <v>192</v>
      </c>
      <c r="K13" s="7">
        <v>24</v>
      </c>
      <c r="L13" s="8">
        <v>803</v>
      </c>
      <c r="M13" s="9">
        <v>1</v>
      </c>
    </row>
    <row r="14" spans="1:13" ht="11.25">
      <c r="A14" s="5">
        <v>81</v>
      </c>
      <c r="B14" s="57" t="s">
        <v>21</v>
      </c>
      <c r="C14" s="7">
        <v>9908</v>
      </c>
      <c r="D14" s="7">
        <v>8739</v>
      </c>
      <c r="E14" s="7">
        <v>306.98886</v>
      </c>
      <c r="F14" s="7">
        <v>39.581822</v>
      </c>
      <c r="G14" s="7">
        <v>21.990265</v>
      </c>
      <c r="H14" s="7">
        <v>739</v>
      </c>
      <c r="I14" s="7">
        <v>199</v>
      </c>
      <c r="J14" s="7">
        <v>1</v>
      </c>
      <c r="K14" s="7">
        <v>6</v>
      </c>
      <c r="L14" s="8">
        <v>206</v>
      </c>
      <c r="M14" s="9">
        <v>0.03786131817450528</v>
      </c>
    </row>
    <row r="15" spans="1:13" ht="11.25">
      <c r="A15" s="5">
        <v>88</v>
      </c>
      <c r="B15" s="6" t="s">
        <v>107</v>
      </c>
      <c r="C15" s="7">
        <v>161218</v>
      </c>
      <c r="D15" s="7">
        <v>155179</v>
      </c>
      <c r="E15" s="7">
        <v>8919.281787</v>
      </c>
      <c r="F15" s="7">
        <v>2229.786369</v>
      </c>
      <c r="G15" s="7">
        <v>871.895071</v>
      </c>
      <c r="H15" s="7">
        <v>2188</v>
      </c>
      <c r="I15" s="7">
        <v>768</v>
      </c>
      <c r="J15" s="7">
        <v>367</v>
      </c>
      <c r="K15" s="7">
        <v>297</v>
      </c>
      <c r="L15" s="8">
        <v>1432</v>
      </c>
      <c r="M15" s="9">
        <v>1</v>
      </c>
    </row>
    <row r="16" spans="1:13" ht="11.25">
      <c r="A16" s="5">
        <v>99</v>
      </c>
      <c r="B16" s="6" t="s">
        <v>17</v>
      </c>
      <c r="C16" s="7">
        <v>293982</v>
      </c>
      <c r="D16" s="7">
        <v>284197</v>
      </c>
      <c r="E16" s="7">
        <v>13887.160905</v>
      </c>
      <c r="F16" s="7">
        <v>6900.977539</v>
      </c>
      <c r="G16" s="7">
        <v>1221.713846</v>
      </c>
      <c r="H16" s="7">
        <v>3760</v>
      </c>
      <c r="I16" s="7">
        <v>2811</v>
      </c>
      <c r="J16" s="7">
        <v>1044</v>
      </c>
      <c r="K16" s="7">
        <v>104</v>
      </c>
      <c r="L16" s="8">
        <v>3959</v>
      </c>
      <c r="M16" s="9">
        <v>0.9970614636643669</v>
      </c>
    </row>
    <row r="17" spans="1:13" ht="11.25">
      <c r="A17" s="7">
        <v>107</v>
      </c>
      <c r="B17" s="11" t="s">
        <v>25</v>
      </c>
      <c r="C17" s="7">
        <v>309399</v>
      </c>
      <c r="D17" s="7">
        <v>326760</v>
      </c>
      <c r="E17" s="7">
        <v>13157.821073</v>
      </c>
      <c r="F17" s="7">
        <v>3590.427594</v>
      </c>
      <c r="G17" s="7">
        <v>970.120838</v>
      </c>
      <c r="H17" s="7">
        <v>3988</v>
      </c>
      <c r="I17" s="7">
        <v>3131</v>
      </c>
      <c r="J17" s="7">
        <v>1851</v>
      </c>
      <c r="K17" s="7">
        <v>83</v>
      </c>
      <c r="L17" s="8">
        <v>5065</v>
      </c>
      <c r="M17" s="9">
        <v>0.9940046906143699</v>
      </c>
    </row>
    <row r="18" spans="1:11" ht="11.25">
      <c r="A18" s="7"/>
      <c r="B18" s="7"/>
      <c r="C18" s="12"/>
      <c r="D18" s="10"/>
      <c r="E18" s="10"/>
      <c r="F18" s="10"/>
      <c r="G18" s="10"/>
      <c r="H18" s="10"/>
      <c r="I18" s="10"/>
      <c r="J18" s="10"/>
      <c r="K18" s="10"/>
    </row>
    <row r="19" spans="2:13" ht="11.25">
      <c r="B19" s="6" t="s">
        <v>110</v>
      </c>
      <c r="C19" s="12">
        <v>1336633</v>
      </c>
      <c r="D19" s="10">
        <v>1326925</v>
      </c>
      <c r="E19" s="10">
        <v>66720.393627</v>
      </c>
      <c r="F19" s="10">
        <v>27249.554643000003</v>
      </c>
      <c r="G19" s="10">
        <v>7763.499062</v>
      </c>
      <c r="H19" s="10">
        <v>16793</v>
      </c>
      <c r="I19" s="10">
        <v>11817</v>
      </c>
      <c r="J19" s="10">
        <v>6495</v>
      </c>
      <c r="K19" s="10">
        <v>674</v>
      </c>
      <c r="L19" s="10">
        <v>18986</v>
      </c>
      <c r="M19" s="13">
        <v>0.984518765274223</v>
      </c>
    </row>
    <row r="20" spans="1:11" ht="11.25">
      <c r="A20" s="5"/>
      <c r="B20" s="5"/>
      <c r="C20" s="12"/>
      <c r="D20" s="10"/>
      <c r="E20" s="10"/>
      <c r="F20" s="10"/>
      <c r="G20" s="10"/>
      <c r="H20" s="10"/>
      <c r="I20" s="10"/>
      <c r="J20" s="10"/>
      <c r="K20" s="10"/>
    </row>
    <row r="21" spans="1:13" ht="11.25">
      <c r="A21" s="5">
        <v>62</v>
      </c>
      <c r="B21" s="57" t="s">
        <v>18</v>
      </c>
      <c r="C21" s="7">
        <v>1608</v>
      </c>
      <c r="D21" s="7">
        <v>3258</v>
      </c>
      <c r="E21" s="7">
        <v>121.814358</v>
      </c>
      <c r="F21" s="7">
        <v>13.889386</v>
      </c>
      <c r="G21" s="7">
        <v>0.324051</v>
      </c>
      <c r="H21" s="7">
        <v>1</v>
      </c>
      <c r="I21" s="7">
        <v>4</v>
      </c>
      <c r="J21" s="7">
        <v>0</v>
      </c>
      <c r="K21" s="7">
        <v>0</v>
      </c>
      <c r="L21" s="8">
        <v>4</v>
      </c>
      <c r="M21" s="9">
        <v>0</v>
      </c>
    </row>
    <row r="22" spans="1:13" ht="11.25">
      <c r="A22" s="5">
        <v>63</v>
      </c>
      <c r="B22" s="57" t="s">
        <v>96</v>
      </c>
      <c r="C22" s="7">
        <v>14278</v>
      </c>
      <c r="D22" s="7">
        <v>20407</v>
      </c>
      <c r="E22" s="7">
        <v>858.61449</v>
      </c>
      <c r="F22" s="7">
        <v>189.818435</v>
      </c>
      <c r="G22" s="7">
        <v>36.961583</v>
      </c>
      <c r="H22" s="7">
        <v>43</v>
      </c>
      <c r="I22" s="7">
        <v>55</v>
      </c>
      <c r="J22" s="7">
        <v>6</v>
      </c>
      <c r="K22" s="7">
        <v>0</v>
      </c>
      <c r="L22" s="8">
        <v>61</v>
      </c>
      <c r="M22" s="9">
        <v>1</v>
      </c>
    </row>
    <row r="23" spans="1:13" ht="11.25">
      <c r="A23" s="5">
        <v>65</v>
      </c>
      <c r="B23" s="57" t="s">
        <v>19</v>
      </c>
      <c r="C23" s="7">
        <v>12379</v>
      </c>
      <c r="D23" s="7">
        <v>25190</v>
      </c>
      <c r="E23" s="7">
        <v>1007.253803</v>
      </c>
      <c r="F23" s="7">
        <v>291.088739</v>
      </c>
      <c r="G23" s="7">
        <v>8.782357</v>
      </c>
      <c r="H23" s="7">
        <v>80</v>
      </c>
      <c r="I23" s="7">
        <v>28</v>
      </c>
      <c r="J23" s="7">
        <v>30</v>
      </c>
      <c r="K23" s="7">
        <v>0</v>
      </c>
      <c r="L23" s="8">
        <v>58</v>
      </c>
      <c r="M23" s="9">
        <v>0</v>
      </c>
    </row>
    <row r="24" spans="1:13" ht="11.25">
      <c r="A24" s="5">
        <v>68</v>
      </c>
      <c r="B24" s="57" t="s">
        <v>20</v>
      </c>
      <c r="C24" s="7">
        <v>2083</v>
      </c>
      <c r="D24" s="7">
        <v>4365</v>
      </c>
      <c r="E24" s="7">
        <v>159.529675</v>
      </c>
      <c r="F24" s="7">
        <v>11.181575</v>
      </c>
      <c r="G24" s="7">
        <v>0.506781</v>
      </c>
      <c r="H24" s="7">
        <v>4</v>
      </c>
      <c r="I24" s="7">
        <v>5</v>
      </c>
      <c r="J24" s="7">
        <v>1</v>
      </c>
      <c r="K24" s="7">
        <v>0</v>
      </c>
      <c r="L24" s="8">
        <v>6</v>
      </c>
      <c r="M24" s="9">
        <v>0</v>
      </c>
    </row>
    <row r="25" spans="1:13" ht="11.25">
      <c r="A25" s="5">
        <v>76</v>
      </c>
      <c r="B25" s="57" t="s">
        <v>97</v>
      </c>
      <c r="C25" s="7">
        <v>13729</v>
      </c>
      <c r="D25" s="7">
        <v>12208</v>
      </c>
      <c r="E25" s="7">
        <v>775.58295</v>
      </c>
      <c r="F25" s="7">
        <v>103.261715</v>
      </c>
      <c r="G25" s="7">
        <v>19.860714</v>
      </c>
      <c r="H25" s="7">
        <v>61</v>
      </c>
      <c r="I25" s="7">
        <v>11</v>
      </c>
      <c r="J25" s="7">
        <v>22</v>
      </c>
      <c r="K25" s="7">
        <v>0</v>
      </c>
      <c r="L25" s="8">
        <v>33</v>
      </c>
      <c r="M25" s="9">
        <v>0</v>
      </c>
    </row>
    <row r="26" spans="1:13" ht="11.25">
      <c r="A26" s="5">
        <v>94</v>
      </c>
      <c r="B26" s="57" t="s">
        <v>22</v>
      </c>
      <c r="C26" s="7">
        <v>1346</v>
      </c>
      <c r="D26" s="7">
        <v>2621</v>
      </c>
      <c r="E26" s="7">
        <v>75.203806</v>
      </c>
      <c r="F26" s="7">
        <v>27.446916</v>
      </c>
      <c r="G26" s="7">
        <v>0</v>
      </c>
      <c r="H26" s="7">
        <v>11</v>
      </c>
      <c r="I26" s="7">
        <v>2</v>
      </c>
      <c r="J26" s="7">
        <v>4</v>
      </c>
      <c r="K26" s="7">
        <v>0</v>
      </c>
      <c r="L26" s="8">
        <v>6</v>
      </c>
      <c r="M26" s="9">
        <v>0</v>
      </c>
    </row>
    <row r="27" spans="1:13" ht="11.25">
      <c r="A27" s="5"/>
      <c r="B27" s="5"/>
      <c r="C27" s="12"/>
      <c r="D27" s="10"/>
      <c r="E27" s="10"/>
      <c r="F27" s="10"/>
      <c r="G27" s="10"/>
      <c r="H27" s="10"/>
      <c r="I27" s="10"/>
      <c r="J27" s="10"/>
      <c r="K27" s="10"/>
      <c r="M27" s="9"/>
    </row>
    <row r="28" spans="2:13" ht="11.25">
      <c r="B28" s="6" t="s">
        <v>23</v>
      </c>
      <c r="C28" s="12">
        <v>45423</v>
      </c>
      <c r="D28" s="10">
        <v>68049</v>
      </c>
      <c r="E28" s="10">
        <v>2997.999082</v>
      </c>
      <c r="F28" s="10">
        <v>636.686766</v>
      </c>
      <c r="G28" s="10">
        <v>66.435486</v>
      </c>
      <c r="H28" s="10">
        <v>200</v>
      </c>
      <c r="I28" s="10">
        <v>105</v>
      </c>
      <c r="J28" s="10">
        <v>63</v>
      </c>
      <c r="K28" s="10">
        <v>0</v>
      </c>
      <c r="L28" s="10">
        <v>168</v>
      </c>
      <c r="M28" s="13">
        <v>0.35833377273925654</v>
      </c>
    </row>
    <row r="29" spans="1:11" ht="11.25">
      <c r="A29" s="5"/>
      <c r="B29" s="5"/>
      <c r="C29" s="12"/>
      <c r="D29" s="10"/>
      <c r="E29" s="10"/>
      <c r="F29" s="10"/>
      <c r="G29" s="10"/>
      <c r="H29" s="10"/>
      <c r="I29" s="10"/>
      <c r="J29" s="10"/>
      <c r="K29" s="10"/>
    </row>
    <row r="30" spans="2:13" ht="12" thickBot="1">
      <c r="B30" s="14" t="s">
        <v>24</v>
      </c>
      <c r="C30" s="15">
        <v>1382056</v>
      </c>
      <c r="D30" s="15">
        <v>1394974</v>
      </c>
      <c r="E30" s="16">
        <v>69718.39270899999</v>
      </c>
      <c r="F30" s="16">
        <v>27886.241409000002</v>
      </c>
      <c r="G30" s="16">
        <v>7829.934548</v>
      </c>
      <c r="H30" s="16">
        <v>16993</v>
      </c>
      <c r="I30" s="16">
        <v>11922</v>
      </c>
      <c r="J30" s="16">
        <v>6558</v>
      </c>
      <c r="K30" s="16">
        <v>674</v>
      </c>
      <c r="L30" s="16">
        <v>19154</v>
      </c>
      <c r="M30" s="17">
        <v>0.9631370091896407</v>
      </c>
    </row>
    <row r="31" spans="2:11" ht="11.25">
      <c r="B31" s="6" t="s">
        <v>100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1.25">
      <c r="B32" s="6" t="s">
        <v>32</v>
      </c>
      <c r="C32" s="5"/>
      <c r="D32" s="5"/>
      <c r="E32" s="5"/>
      <c r="F32" s="5"/>
      <c r="G32" s="5"/>
      <c r="H32" s="5"/>
      <c r="I32" s="5"/>
      <c r="J32" s="5"/>
      <c r="K32" s="5"/>
    </row>
    <row r="33" spans="2:13" ht="11.25">
      <c r="B33" s="6" t="s">
        <v>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1.25">
      <c r="B34" s="6" t="s">
        <v>95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B35" s="6" t="s">
        <v>109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1.25">
      <c r="A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35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121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5" t="s">
        <v>117</v>
      </c>
      <c r="C6" s="95"/>
      <c r="D6" s="49"/>
      <c r="E6" s="95" t="s">
        <v>116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41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1366263</v>
      </c>
      <c r="C10" s="25">
        <v>0.49057723649924545</v>
      </c>
      <c r="D10" s="25"/>
      <c r="E10" s="24">
        <v>1382056</v>
      </c>
      <c r="F10" s="25">
        <v>0.4976741338768396</v>
      </c>
      <c r="G10" s="25">
        <v>0.011559267871559031</v>
      </c>
      <c r="H10" s="26"/>
      <c r="I10" s="26"/>
    </row>
    <row r="11" spans="1:9" ht="11.25">
      <c r="A11" s="23" t="s">
        <v>44</v>
      </c>
      <c r="B11" s="24">
        <v>1418748</v>
      </c>
      <c r="C11" s="25">
        <v>0.5094227635007545</v>
      </c>
      <c r="D11" s="25"/>
      <c r="E11" s="24">
        <v>1394974</v>
      </c>
      <c r="F11" s="25">
        <v>0.5023258661231603</v>
      </c>
      <c r="G11" s="25">
        <v>-0.016757028027528542</v>
      </c>
      <c r="H11" s="26"/>
      <c r="I11" s="26"/>
    </row>
    <row r="12" spans="1:9" ht="11.25">
      <c r="A12" s="23" t="s">
        <v>45</v>
      </c>
      <c r="B12" s="24">
        <v>2785011</v>
      </c>
      <c r="C12" s="25">
        <v>1</v>
      </c>
      <c r="D12" s="25"/>
      <c r="E12" s="24">
        <v>2777030</v>
      </c>
      <c r="F12" s="25">
        <v>1</v>
      </c>
      <c r="G12" s="25">
        <v>-0.002865697837459158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1604805</v>
      </c>
      <c r="C14" s="25">
        <v>0.5762293218949585</v>
      </c>
      <c r="D14" s="25"/>
      <c r="E14" s="24">
        <v>1587643</v>
      </c>
      <c r="F14" s="25">
        <v>0.5717053830891276</v>
      </c>
      <c r="G14" s="25">
        <v>-0.010694134178295789</v>
      </c>
      <c r="H14" s="26"/>
      <c r="I14" s="26"/>
    </row>
    <row r="15" spans="1:9" ht="11.25">
      <c r="A15" s="23" t="s">
        <v>49</v>
      </c>
      <c r="B15" s="24">
        <v>200895</v>
      </c>
      <c r="C15" s="25">
        <v>0.07213436499891741</v>
      </c>
      <c r="D15" s="25"/>
      <c r="E15" s="24">
        <v>200514</v>
      </c>
      <c r="F15" s="25">
        <v>0.07220447744532828</v>
      </c>
      <c r="G15" s="25">
        <v>-0.0018965131038601868</v>
      </c>
      <c r="H15" s="26"/>
      <c r="I15" s="26"/>
    </row>
    <row r="16" spans="1:9" ht="11.25">
      <c r="A16" s="23" t="s">
        <v>48</v>
      </c>
      <c r="B16" s="24">
        <v>193315</v>
      </c>
      <c r="C16" s="25">
        <v>0.06941265223009892</v>
      </c>
      <c r="D16" s="25"/>
      <c r="E16" s="24">
        <v>193245</v>
      </c>
      <c r="F16" s="25">
        <v>0.06958693280231038</v>
      </c>
      <c r="G16" s="25">
        <v>-0.00036210330289943027</v>
      </c>
      <c r="H16" s="26"/>
      <c r="I16" s="26"/>
    </row>
    <row r="17" spans="1:9" ht="11.25">
      <c r="A17" s="23" t="s">
        <v>76</v>
      </c>
      <c r="B17" s="24">
        <v>166643</v>
      </c>
      <c r="C17" s="25">
        <v>0.05983567030794493</v>
      </c>
      <c r="D17" s="25"/>
      <c r="E17" s="24">
        <v>173838</v>
      </c>
      <c r="F17" s="25">
        <v>0.06259853152468645</v>
      </c>
      <c r="G17" s="25">
        <v>0.04317613101060358</v>
      </c>
      <c r="H17" s="26"/>
      <c r="I17" s="26"/>
    </row>
    <row r="18" spans="1:9" ht="11.25">
      <c r="A18" s="23" t="s">
        <v>50</v>
      </c>
      <c r="B18" s="24">
        <v>619353</v>
      </c>
      <c r="C18" s="25">
        <v>0.22238799056808034</v>
      </c>
      <c r="D18" s="25"/>
      <c r="E18" s="24">
        <v>621790</v>
      </c>
      <c r="F18" s="25">
        <v>0.2239046751385473</v>
      </c>
      <c r="G18" s="25">
        <v>0.003934751264626168</v>
      </c>
      <c r="H18" s="26"/>
      <c r="I18" s="26"/>
    </row>
    <row r="19" spans="1:7" ht="11.25">
      <c r="A19" s="23" t="s">
        <v>51</v>
      </c>
      <c r="B19" s="24">
        <v>2785011</v>
      </c>
      <c r="C19" s="25">
        <v>1</v>
      </c>
      <c r="D19" s="25"/>
      <c r="E19" s="24">
        <v>2777030</v>
      </c>
      <c r="F19" s="25">
        <v>1</v>
      </c>
      <c r="G19" s="25">
        <v>-0.002865697837459158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1167864</v>
      </c>
      <c r="C21" s="25">
        <v>0.8547871090705084</v>
      </c>
      <c r="D21" s="25"/>
      <c r="E21" s="24">
        <v>1177977</v>
      </c>
      <c r="F21" s="25">
        <v>0.8523366636373635</v>
      </c>
      <c r="G21" s="25">
        <v>0.008659398697108633</v>
      </c>
      <c r="H21" s="26"/>
      <c r="I21" s="26"/>
    </row>
    <row r="22" spans="1:9" ht="11.25">
      <c r="A22" s="23" t="s">
        <v>54</v>
      </c>
      <c r="B22" s="24">
        <v>47888</v>
      </c>
      <c r="C22" s="25">
        <v>0.03505035267733957</v>
      </c>
      <c r="D22" s="25"/>
      <c r="E22" s="24">
        <v>47226</v>
      </c>
      <c r="F22" s="25">
        <v>0.03417082954670433</v>
      </c>
      <c r="G22" s="25">
        <v>-0.013823922485800222</v>
      </c>
      <c r="H22" s="26"/>
      <c r="I22" s="26"/>
    </row>
    <row r="23" spans="1:9" ht="11.25">
      <c r="A23" s="23" t="s">
        <v>55</v>
      </c>
      <c r="B23" s="24">
        <v>88729</v>
      </c>
      <c r="C23" s="25">
        <v>0.0649428404340892</v>
      </c>
      <c r="D23" s="25"/>
      <c r="E23" s="24">
        <v>91268</v>
      </c>
      <c r="F23" s="25">
        <v>0.06603784506561239</v>
      </c>
      <c r="G23" s="25">
        <v>0.028615221629906706</v>
      </c>
      <c r="H23" s="26"/>
      <c r="I23" s="26"/>
    </row>
    <row r="24" spans="1:9" ht="11.25">
      <c r="A24" s="23" t="s">
        <v>56</v>
      </c>
      <c r="B24" s="24">
        <v>61782</v>
      </c>
      <c r="C24" s="25">
        <v>0.04521969781806285</v>
      </c>
      <c r="D24" s="25"/>
      <c r="E24" s="24">
        <v>65585</v>
      </c>
      <c r="F24" s="25">
        <v>0.047454661750319815</v>
      </c>
      <c r="G24" s="25">
        <v>0.061555145511637654</v>
      </c>
      <c r="H24" s="24"/>
      <c r="I24" s="26"/>
    </row>
    <row r="25" spans="1:9" ht="11.25">
      <c r="A25" s="23" t="s">
        <v>57</v>
      </c>
      <c r="B25" s="24">
        <v>1366263</v>
      </c>
      <c r="C25" s="25">
        <v>1</v>
      </c>
      <c r="D25" s="25"/>
      <c r="E25" s="24">
        <v>1382056</v>
      </c>
      <c r="F25" s="25">
        <v>1</v>
      </c>
      <c r="G25" s="25">
        <v>0.011559267871559031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890122</v>
      </c>
      <c r="C27" s="25">
        <v>0.651501211699358</v>
      </c>
      <c r="D27" s="25"/>
      <c r="E27" s="24">
        <v>898588</v>
      </c>
      <c r="F27" s="25">
        <v>0.6501820476160156</v>
      </c>
      <c r="G27" s="25">
        <v>0.00951105578785838</v>
      </c>
      <c r="H27" s="26"/>
      <c r="I27" s="26"/>
    </row>
    <row r="28" spans="1:9" ht="11.25">
      <c r="A28" s="18" t="s">
        <v>60</v>
      </c>
      <c r="B28" s="24">
        <v>476141</v>
      </c>
      <c r="C28" s="25">
        <v>0.34849878830064196</v>
      </c>
      <c r="D28" s="25"/>
      <c r="E28" s="24">
        <v>483468</v>
      </c>
      <c r="F28" s="25">
        <v>0.34981795238398444</v>
      </c>
      <c r="G28" s="25">
        <v>0.01538829884424997</v>
      </c>
      <c r="H28" s="26"/>
      <c r="I28" s="26"/>
    </row>
    <row r="29" spans="1:9" ht="11.25">
      <c r="A29" s="18" t="s">
        <v>61</v>
      </c>
      <c r="B29" s="24">
        <v>1366263</v>
      </c>
      <c r="C29" s="25">
        <v>1</v>
      </c>
      <c r="D29" s="25"/>
      <c r="E29" s="24">
        <v>1382056</v>
      </c>
      <c r="F29" s="25">
        <v>1</v>
      </c>
      <c r="G29" s="25">
        <v>0.011559267871559031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690500</v>
      </c>
      <c r="C31" s="25">
        <v>0.505393178326574</v>
      </c>
      <c r="D31" s="25"/>
      <c r="E31" s="24">
        <v>692821</v>
      </c>
      <c r="F31" s="25">
        <v>0.5012973425099996</v>
      </c>
      <c r="G31" s="25">
        <v>0.0033613323678494123</v>
      </c>
      <c r="H31" s="26"/>
      <c r="I31" s="26"/>
    </row>
    <row r="32" spans="1:9" ht="11.25">
      <c r="A32" s="18" t="s">
        <v>64</v>
      </c>
      <c r="B32" s="24">
        <v>539836</v>
      </c>
      <c r="C32" s="25">
        <v>0.39511865577857264</v>
      </c>
      <c r="D32" s="25"/>
      <c r="E32" s="24">
        <v>546790</v>
      </c>
      <c r="F32" s="25">
        <v>0.39563519857371915</v>
      </c>
      <c r="G32" s="25">
        <v>0.012881689994739043</v>
      </c>
      <c r="H32" s="26"/>
      <c r="I32" s="26"/>
    </row>
    <row r="33" spans="1:9" ht="11.25">
      <c r="A33" s="18" t="s">
        <v>65</v>
      </c>
      <c r="B33" s="24">
        <v>135927</v>
      </c>
      <c r="C33" s="25">
        <v>0.09948816589485333</v>
      </c>
      <c r="D33" s="25"/>
      <c r="E33" s="24">
        <v>142445</v>
      </c>
      <c r="F33" s="25">
        <v>0.10306745891628125</v>
      </c>
      <c r="G33" s="25">
        <v>0.04795220964194025</v>
      </c>
      <c r="H33" s="26"/>
      <c r="I33" s="26"/>
    </row>
    <row r="34" spans="1:9" ht="11.25">
      <c r="A34" s="18" t="s">
        <v>61</v>
      </c>
      <c r="B34" s="24">
        <v>1366263</v>
      </c>
      <c r="C34" s="25">
        <v>1</v>
      </c>
      <c r="D34" s="25"/>
      <c r="E34" s="24">
        <v>1382056</v>
      </c>
      <c r="F34" s="25">
        <v>1</v>
      </c>
      <c r="G34" s="25">
        <v>0.011559267871559031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307038</v>
      </c>
      <c r="C36" s="25">
        <v>0.22472832829404002</v>
      </c>
      <c r="D36" s="25"/>
      <c r="E36" s="24">
        <v>309399</v>
      </c>
      <c r="F36" s="25">
        <v>0.2238686420810734</v>
      </c>
      <c r="G36" s="25">
        <v>0.007689601938522195</v>
      </c>
      <c r="H36" s="26"/>
      <c r="I36" s="26"/>
    </row>
    <row r="37" spans="1:9" ht="11.25">
      <c r="A37" s="23" t="s">
        <v>103</v>
      </c>
      <c r="B37" s="24">
        <v>306242</v>
      </c>
      <c r="C37" s="25">
        <v>0.22414571718622256</v>
      </c>
      <c r="D37" s="25"/>
      <c r="E37" s="24">
        <v>293982</v>
      </c>
      <c r="F37" s="25">
        <v>0.21271352246218678</v>
      </c>
      <c r="G37" s="25">
        <v>-0.040033698839479936</v>
      </c>
      <c r="H37" s="26"/>
      <c r="I37" s="26"/>
    </row>
    <row r="38" spans="1:9" ht="11.25">
      <c r="A38" s="23" t="s">
        <v>114</v>
      </c>
      <c r="B38" s="24">
        <v>266725</v>
      </c>
      <c r="C38" s="25">
        <v>0.19522229614649594</v>
      </c>
      <c r="D38" s="25"/>
      <c r="E38" s="24">
        <v>279951</v>
      </c>
      <c r="F38" s="25">
        <v>0.2025612565626863</v>
      </c>
      <c r="G38" s="25">
        <v>0.04958665291967379</v>
      </c>
      <c r="H38" s="26"/>
      <c r="I38" s="26"/>
    </row>
    <row r="39" spans="1:9" ht="11.25">
      <c r="A39" s="23" t="s">
        <v>105</v>
      </c>
      <c r="B39" s="24">
        <v>202222</v>
      </c>
      <c r="C39" s="25">
        <v>0.1480110344787204</v>
      </c>
      <c r="D39" s="25"/>
      <c r="E39" s="24">
        <v>212391</v>
      </c>
      <c r="F39" s="25">
        <v>0.1536775644402253</v>
      </c>
      <c r="G39" s="25">
        <v>0.05028631899595504</v>
      </c>
      <c r="H39" s="26"/>
      <c r="I39" s="26"/>
    </row>
    <row r="40" spans="1:9" ht="11.25">
      <c r="A40" s="23" t="s">
        <v>108</v>
      </c>
      <c r="B40" s="24">
        <v>130099</v>
      </c>
      <c r="C40" s="25">
        <v>0.09522251572354663</v>
      </c>
      <c r="D40" s="25"/>
      <c r="E40" s="24">
        <v>161218</v>
      </c>
      <c r="F40" s="25">
        <v>0.11665084482828482</v>
      </c>
      <c r="G40" s="25">
        <v>0.2391947670620067</v>
      </c>
      <c r="H40" s="26"/>
      <c r="I40" s="26"/>
    </row>
    <row r="41" spans="1:9" ht="11.25">
      <c r="A41" s="23" t="s">
        <v>115</v>
      </c>
      <c r="B41" s="24">
        <v>69579</v>
      </c>
      <c r="C41" s="25">
        <v>0.050926505365365235</v>
      </c>
      <c r="D41" s="25"/>
      <c r="E41" s="24">
        <v>69784</v>
      </c>
      <c r="F41" s="25">
        <v>0.050492888855444354</v>
      </c>
      <c r="G41" s="25">
        <v>0.002946291266042955</v>
      </c>
      <c r="H41" s="23"/>
      <c r="I41" s="26"/>
    </row>
    <row r="42" spans="1:9" ht="11.25">
      <c r="A42" s="23" t="s">
        <v>98</v>
      </c>
      <c r="B42" s="24">
        <v>15287</v>
      </c>
      <c r="C42" s="25">
        <v>0.01118891457940382</v>
      </c>
      <c r="D42" s="25"/>
      <c r="E42" s="24">
        <v>14278</v>
      </c>
      <c r="F42" s="25">
        <v>0.010330985140978369</v>
      </c>
      <c r="G42" s="25">
        <v>-0.06600379407339574</v>
      </c>
      <c r="H42" s="26"/>
      <c r="I42" s="26"/>
    </row>
    <row r="43" spans="1:9" ht="11.25">
      <c r="A43" s="23" t="s">
        <v>67</v>
      </c>
      <c r="B43" s="24">
        <v>1297192</v>
      </c>
      <c r="C43" s="25">
        <v>0.9494453117737947</v>
      </c>
      <c r="D43" s="25"/>
      <c r="E43" s="24">
        <v>1341003</v>
      </c>
      <c r="F43" s="25">
        <v>0.9702957043708793</v>
      </c>
      <c r="G43" s="25">
        <v>0.03377372046697791</v>
      </c>
      <c r="H43" s="26"/>
      <c r="I43" s="26"/>
    </row>
    <row r="44" spans="1:9" ht="11.25">
      <c r="A44" s="23" t="s">
        <v>68</v>
      </c>
      <c r="B44" s="24">
        <v>69071</v>
      </c>
      <c r="C44" s="25">
        <v>0.050554688226205347</v>
      </c>
      <c r="D44" s="25"/>
      <c r="E44" s="24">
        <v>41053</v>
      </c>
      <c r="F44" s="25">
        <v>0.02970429562912067</v>
      </c>
      <c r="G44" s="25">
        <v>-0.405640572743988</v>
      </c>
      <c r="H44" s="26"/>
      <c r="I44" s="26"/>
    </row>
    <row r="45" spans="1:9" ht="11.25">
      <c r="A45" s="22" t="s">
        <v>61</v>
      </c>
      <c r="B45" s="24">
        <v>1366263</v>
      </c>
      <c r="C45" s="25">
        <v>1</v>
      </c>
      <c r="D45" s="25"/>
      <c r="E45" s="24">
        <v>1382056</v>
      </c>
      <c r="F45" s="25">
        <v>1</v>
      </c>
      <c r="G45" s="25">
        <v>0.011559267871559031</v>
      </c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17385</v>
      </c>
      <c r="E47" s="18">
        <v>16993</v>
      </c>
      <c r="G47" s="25">
        <v>-0.02254817371297091</v>
      </c>
    </row>
    <row r="48" spans="1:7" ht="11.25">
      <c r="A48" s="23" t="s">
        <v>70</v>
      </c>
      <c r="B48" s="18">
        <v>10642</v>
      </c>
      <c r="C48" s="27">
        <v>0.7054222457907994</v>
      </c>
      <c r="E48" s="18">
        <v>11922</v>
      </c>
      <c r="F48" s="27">
        <v>0.6224287355121646</v>
      </c>
      <c r="G48" s="25">
        <v>0.12027814320616415</v>
      </c>
    </row>
    <row r="49" spans="1:7" ht="11.25">
      <c r="A49" s="23" t="s">
        <v>71</v>
      </c>
      <c r="B49" s="18">
        <v>3764</v>
      </c>
      <c r="C49" s="27">
        <v>0.24950285032480446</v>
      </c>
      <c r="E49" s="18">
        <v>6558</v>
      </c>
      <c r="F49" s="27">
        <v>0.3423827921060875</v>
      </c>
      <c r="G49" s="25">
        <v>0.7422954303931988</v>
      </c>
    </row>
    <row r="50" spans="1:7" ht="11.25">
      <c r="A50" s="23" t="s">
        <v>72</v>
      </c>
      <c r="B50" s="18">
        <v>680</v>
      </c>
      <c r="C50" s="27">
        <v>0.04507490388439613</v>
      </c>
      <c r="E50" s="18">
        <v>674</v>
      </c>
      <c r="F50" s="27">
        <v>0.03518847238174794</v>
      </c>
      <c r="G50" s="25">
        <v>-0.008823529411764675</v>
      </c>
    </row>
    <row r="51" spans="1:7" ht="12" thickBot="1">
      <c r="A51" s="28" t="s">
        <v>73</v>
      </c>
      <c r="B51" s="29">
        <v>15086</v>
      </c>
      <c r="C51" s="30">
        <v>1</v>
      </c>
      <c r="D51" s="29"/>
      <c r="E51" s="29">
        <v>19154</v>
      </c>
      <c r="F51" s="30">
        <v>1</v>
      </c>
      <c r="G51" s="31">
        <v>0.26965398382606387</v>
      </c>
    </row>
    <row r="52" spans="1:7" ht="11.25">
      <c r="A52" s="21" t="s">
        <v>100</v>
      </c>
      <c r="G52" s="20"/>
    </row>
    <row r="53" spans="1:7" ht="11.25">
      <c r="A53" s="93" t="s">
        <v>109</v>
      </c>
      <c r="B53" s="93"/>
      <c r="C53" s="93"/>
      <c r="D53" s="93"/>
      <c r="E53" s="93"/>
      <c r="F53" s="93"/>
      <c r="G53" s="93"/>
    </row>
    <row r="54" spans="1:7" ht="22.5" customHeight="1">
      <c r="A54" s="96"/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121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117</v>
      </c>
      <c r="C59" s="95"/>
      <c r="D59" s="49"/>
      <c r="E59" s="95" t="s">
        <v>116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41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1320512</v>
      </c>
      <c r="C63" s="25">
        <v>0.474149653268874</v>
      </c>
      <c r="D63" s="25"/>
      <c r="E63" s="24">
        <v>1336633</v>
      </c>
      <c r="F63" s="25">
        <v>0.4813174506577171</v>
      </c>
      <c r="G63" s="25">
        <v>0.012208143507972613</v>
      </c>
    </row>
    <row r="64" spans="1:7" ht="11.25">
      <c r="A64" s="23" t="s">
        <v>44</v>
      </c>
      <c r="B64" s="24">
        <v>1348417</v>
      </c>
      <c r="C64" s="25">
        <v>0.48416936234722235</v>
      </c>
      <c r="D64" s="25"/>
      <c r="E64" s="24">
        <v>1326925</v>
      </c>
      <c r="F64" s="25">
        <v>0.47782162958268365</v>
      </c>
      <c r="G64" s="25">
        <v>-0.015938689589348076</v>
      </c>
    </row>
    <row r="65" spans="1:7" ht="11.25">
      <c r="A65" s="23" t="s">
        <v>45</v>
      </c>
      <c r="B65" s="24">
        <v>2668929</v>
      </c>
      <c r="C65" s="25">
        <v>0.9583190156160963</v>
      </c>
      <c r="D65" s="25"/>
      <c r="E65" s="24">
        <v>2663558</v>
      </c>
      <c r="F65" s="25">
        <v>0.9591390802404007</v>
      </c>
      <c r="G65" s="25">
        <v>-0.002012417715120951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1586696</v>
      </c>
      <c r="C67" s="25">
        <v>0.5697270136455476</v>
      </c>
      <c r="D67" s="25"/>
      <c r="E67" s="24">
        <v>1569287</v>
      </c>
      <c r="F67" s="25">
        <v>0.5650954436934422</v>
      </c>
      <c r="G67" s="25">
        <v>-0.010971855982494394</v>
      </c>
    </row>
    <row r="68" spans="1:7" ht="11.25">
      <c r="A68" s="23" t="s">
        <v>48</v>
      </c>
      <c r="B68" s="24">
        <v>191307</v>
      </c>
      <c r="C68" s="25">
        <v>0.06869164969186836</v>
      </c>
      <c r="D68" s="25"/>
      <c r="E68" s="24">
        <v>191225</v>
      </c>
      <c r="F68" s="25">
        <v>0.068859536987357</v>
      </c>
      <c r="G68" s="25">
        <v>-0.0004286304212600678</v>
      </c>
    </row>
    <row r="69" spans="1:7" ht="11.25">
      <c r="A69" s="23" t="s">
        <v>49</v>
      </c>
      <c r="B69" s="24">
        <v>192445</v>
      </c>
      <c r="C69" s="25">
        <v>0.06910026567220022</v>
      </c>
      <c r="D69" s="25"/>
      <c r="E69" s="24">
        <v>191682</v>
      </c>
      <c r="F69" s="25">
        <v>0.06902410128806674</v>
      </c>
      <c r="G69" s="25">
        <v>-0.0039647691548234665</v>
      </c>
    </row>
    <row r="70" spans="1:7" ht="11.25">
      <c r="A70" s="23" t="s">
        <v>76</v>
      </c>
      <c r="B70" s="24">
        <v>128873</v>
      </c>
      <c r="C70" s="25">
        <v>0.04627378491503265</v>
      </c>
      <c r="D70" s="25"/>
      <c r="E70" s="24">
        <v>135684</v>
      </c>
      <c r="F70" s="25">
        <v>0.048859392948581756</v>
      </c>
      <c r="G70" s="25">
        <v>0.05285048070581122</v>
      </c>
    </row>
    <row r="71" spans="1:7" ht="11.25">
      <c r="A71" s="23" t="s">
        <v>50</v>
      </c>
      <c r="B71" s="24">
        <v>569608</v>
      </c>
      <c r="C71" s="25">
        <v>0.20452630169144753</v>
      </c>
      <c r="D71" s="25"/>
      <c r="E71" s="24">
        <v>575680</v>
      </c>
      <c r="F71" s="25">
        <v>0.20730060532295294</v>
      </c>
      <c r="G71" s="25">
        <v>0.010659962640974241</v>
      </c>
    </row>
    <row r="72" spans="1:7" ht="11.25">
      <c r="A72" s="23" t="s">
        <v>51</v>
      </c>
      <c r="B72" s="24">
        <v>2668929</v>
      </c>
      <c r="C72" s="25">
        <v>0.9583190156160963</v>
      </c>
      <c r="D72" s="25"/>
      <c r="E72" s="24">
        <v>2663558</v>
      </c>
      <c r="F72" s="25">
        <v>0.9591390802404006</v>
      </c>
      <c r="G72" s="25">
        <v>-0.002012417715120951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1137305</v>
      </c>
      <c r="C74" s="25">
        <v>0.832420258764235</v>
      </c>
      <c r="D74" s="25"/>
      <c r="E74" s="24">
        <v>1148032</v>
      </c>
      <c r="F74" s="25">
        <v>0.8306696689569742</v>
      </c>
      <c r="G74" s="25">
        <v>0.009431946575456873</v>
      </c>
    </row>
    <row r="75" spans="1:7" ht="11.25">
      <c r="A75" s="23" t="s">
        <v>54</v>
      </c>
      <c r="B75" s="24">
        <v>47645</v>
      </c>
      <c r="C75" s="25">
        <v>0.03487249526628475</v>
      </c>
      <c r="D75" s="25"/>
      <c r="E75" s="24">
        <v>46993</v>
      </c>
      <c r="F75" s="25">
        <v>0.03400224014077577</v>
      </c>
      <c r="G75" s="25">
        <v>-0.013684541924651072</v>
      </c>
    </row>
    <row r="76" spans="1:7" ht="11.25">
      <c r="A76" s="23" t="s">
        <v>55</v>
      </c>
      <c r="B76" s="24">
        <v>76466</v>
      </c>
      <c r="C76" s="25">
        <v>0.055967262525589874</v>
      </c>
      <c r="D76" s="25"/>
      <c r="E76" s="24">
        <v>78659</v>
      </c>
      <c r="F76" s="25">
        <v>0.05691448103405361</v>
      </c>
      <c r="G76" s="25">
        <v>0.028679413072476567</v>
      </c>
    </row>
    <row r="77" spans="1:7" ht="11.25">
      <c r="A77" s="23" t="s">
        <v>56</v>
      </c>
      <c r="B77" s="24">
        <v>59096</v>
      </c>
      <c r="C77" s="25">
        <v>0.04325375129093008</v>
      </c>
      <c r="D77" s="25"/>
      <c r="E77" s="24">
        <v>62949</v>
      </c>
      <c r="F77" s="25">
        <v>0.045547358428312604</v>
      </c>
      <c r="G77" s="25">
        <v>0.06519899824015152</v>
      </c>
    </row>
    <row r="78" spans="1:7" ht="11.25">
      <c r="A78" s="23" t="s">
        <v>57</v>
      </c>
      <c r="B78" s="24">
        <v>1320512</v>
      </c>
      <c r="C78" s="25">
        <v>0.9665137678470398</v>
      </c>
      <c r="D78" s="25"/>
      <c r="E78" s="24">
        <v>1336633</v>
      </c>
      <c r="F78" s="25">
        <v>0.9671337485601162</v>
      </c>
      <c r="G78" s="25">
        <v>0.012208143507972613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856799</v>
      </c>
      <c r="C80" s="25">
        <v>0.6271113248327738</v>
      </c>
      <c r="D80" s="25"/>
      <c r="E80" s="24">
        <v>865681</v>
      </c>
      <c r="F80" s="25">
        <v>0.6263718691572555</v>
      </c>
      <c r="G80" s="25">
        <v>0.010366492024383778</v>
      </c>
    </row>
    <row r="81" spans="1:7" ht="11.25">
      <c r="A81" s="18" t="s">
        <v>60</v>
      </c>
      <c r="B81" s="24">
        <v>463713</v>
      </c>
      <c r="C81" s="25">
        <v>0.3394024430142659</v>
      </c>
      <c r="D81" s="25"/>
      <c r="E81" s="24">
        <v>470952</v>
      </c>
      <c r="F81" s="25">
        <v>0.3407618794028607</v>
      </c>
      <c r="G81" s="25">
        <v>0.015610949013721953</v>
      </c>
    </row>
    <row r="82" spans="1:7" ht="11.25">
      <c r="A82" s="18" t="s">
        <v>61</v>
      </c>
      <c r="B82" s="24">
        <v>1320512</v>
      </c>
      <c r="C82" s="25">
        <v>0.9665137678470397</v>
      </c>
      <c r="D82" s="25"/>
      <c r="E82" s="24">
        <v>1336633</v>
      </c>
      <c r="F82" s="25">
        <v>0.9671337485601161</v>
      </c>
      <c r="G82" s="25">
        <v>0.012208143507972613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678756</v>
      </c>
      <c r="C84" s="25">
        <v>0.4967974687157597</v>
      </c>
      <c r="D84" s="25"/>
      <c r="E84" s="24">
        <v>681383</v>
      </c>
      <c r="F84" s="25">
        <v>0.4930212668661762</v>
      </c>
      <c r="G84" s="25">
        <v>0.0038703156951835904</v>
      </c>
    </row>
    <row r="85" spans="1:7" ht="11.25">
      <c r="A85" s="18" t="s">
        <v>64</v>
      </c>
      <c r="B85" s="24">
        <v>518248</v>
      </c>
      <c r="C85" s="25">
        <v>0.3793178912112822</v>
      </c>
      <c r="D85" s="25"/>
      <c r="E85" s="24">
        <v>526048</v>
      </c>
      <c r="F85" s="25">
        <v>0.38062712364766693</v>
      </c>
      <c r="G85" s="25">
        <v>0.015050709312915744</v>
      </c>
    </row>
    <row r="86" spans="1:7" ht="11.25">
      <c r="A86" s="18" t="s">
        <v>65</v>
      </c>
      <c r="B86" s="24">
        <v>123508</v>
      </c>
      <c r="C86" s="25">
        <v>0.09039840791999783</v>
      </c>
      <c r="D86" s="25"/>
      <c r="E86" s="24">
        <v>129202</v>
      </c>
      <c r="F86" s="25">
        <v>0.09348535804627309</v>
      </c>
      <c r="G86" s="25">
        <v>0.04610227677559342</v>
      </c>
    </row>
    <row r="87" spans="1:7" ht="11.25">
      <c r="A87" s="18" t="s">
        <v>61</v>
      </c>
      <c r="B87" s="24">
        <v>1320512</v>
      </c>
      <c r="C87" s="25">
        <v>0.9665137678470398</v>
      </c>
      <c r="D87" s="25"/>
      <c r="E87" s="24">
        <v>1336633</v>
      </c>
      <c r="F87" s="25">
        <v>0.9671337485601162</v>
      </c>
      <c r="G87" s="25">
        <v>0.012208143507972613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33">
        <v>307038</v>
      </c>
      <c r="C89" s="25">
        <v>0.22472832829404002</v>
      </c>
      <c r="D89" s="25"/>
      <c r="E89" s="33">
        <v>309399</v>
      </c>
      <c r="F89" s="25">
        <v>0.2238686420810734</v>
      </c>
      <c r="G89" s="25">
        <v>0.007689601938522195</v>
      </c>
    </row>
    <row r="90" spans="1:7" ht="11.25">
      <c r="A90" s="23" t="s">
        <v>103</v>
      </c>
      <c r="B90" s="33">
        <v>306242</v>
      </c>
      <c r="C90" s="25">
        <v>0.22414571718622256</v>
      </c>
      <c r="D90" s="25"/>
      <c r="E90" s="33">
        <v>293982</v>
      </c>
      <c r="F90" s="25">
        <v>0.21271352246218678</v>
      </c>
      <c r="G90" s="25">
        <v>-0.040033698839479936</v>
      </c>
    </row>
    <row r="91" spans="1:7" ht="11.25">
      <c r="A91" s="23" t="s">
        <v>114</v>
      </c>
      <c r="B91" s="33">
        <v>266725</v>
      </c>
      <c r="C91" s="25">
        <v>0.19522229614649594</v>
      </c>
      <c r="D91" s="25"/>
      <c r="E91" s="33">
        <v>279951</v>
      </c>
      <c r="F91" s="25">
        <v>0.2025612565626863</v>
      </c>
      <c r="G91" s="25">
        <v>0.04958665291967379</v>
      </c>
    </row>
    <row r="92" spans="1:7" ht="11.25">
      <c r="A92" s="23" t="s">
        <v>105</v>
      </c>
      <c r="B92" s="33">
        <v>202222</v>
      </c>
      <c r="C92" s="25">
        <v>0.1480110344787204</v>
      </c>
      <c r="D92" s="25"/>
      <c r="E92" s="33">
        <v>212391</v>
      </c>
      <c r="F92" s="25">
        <v>0.1536775644402253</v>
      </c>
      <c r="G92" s="25">
        <v>0.05028631899595504</v>
      </c>
    </row>
    <row r="93" spans="1:7" ht="11.25">
      <c r="A93" s="23" t="s">
        <v>108</v>
      </c>
      <c r="B93" s="33">
        <v>130099</v>
      </c>
      <c r="C93" s="25">
        <v>0.09522251572354663</v>
      </c>
      <c r="D93" s="25"/>
      <c r="E93" s="33">
        <v>161218</v>
      </c>
      <c r="F93" s="25">
        <v>0.11665084482828482</v>
      </c>
      <c r="G93" s="25">
        <v>0.2391947670620067</v>
      </c>
    </row>
    <row r="94" spans="1:7" ht="11.25">
      <c r="A94" s="23" t="s">
        <v>115</v>
      </c>
      <c r="B94" s="33">
        <v>69579</v>
      </c>
      <c r="C94" s="25">
        <v>0.050926505365365235</v>
      </c>
      <c r="D94" s="25"/>
      <c r="E94" s="33">
        <v>69784</v>
      </c>
      <c r="F94" s="25">
        <v>0.050492888855444354</v>
      </c>
      <c r="G94" s="25">
        <v>0.002946291266042955</v>
      </c>
    </row>
    <row r="95" spans="1:7" ht="11.25">
      <c r="A95" s="23" t="s">
        <v>119</v>
      </c>
      <c r="B95" s="33">
        <v>12531</v>
      </c>
      <c r="C95" s="25">
        <v>0.009171733407111223</v>
      </c>
      <c r="D95" s="25"/>
      <c r="E95" s="33">
        <v>9908</v>
      </c>
      <c r="F95" s="25">
        <v>0.007169029330215274</v>
      </c>
      <c r="G95" s="25">
        <v>-0.2093208842071662</v>
      </c>
    </row>
    <row r="96" spans="1:7" ht="11.25">
      <c r="A96" s="22" t="s">
        <v>111</v>
      </c>
      <c r="B96" s="24">
        <v>1320512</v>
      </c>
      <c r="C96" s="25">
        <v>0.947428130601502</v>
      </c>
      <c r="D96" s="25"/>
      <c r="E96" s="24">
        <v>1336633</v>
      </c>
      <c r="F96" s="25">
        <v>0.9671337485601161</v>
      </c>
      <c r="G96" s="25">
        <v>0.012208143507972613</v>
      </c>
    </row>
    <row r="97" spans="1:7" ht="11.25">
      <c r="A97" s="22" t="s">
        <v>69</v>
      </c>
      <c r="G97" s="20"/>
    </row>
    <row r="98" spans="1:7" ht="11.25">
      <c r="A98" s="23" t="s">
        <v>79</v>
      </c>
      <c r="B98" s="18">
        <v>17095</v>
      </c>
      <c r="E98" s="18">
        <v>16793</v>
      </c>
      <c r="G98" s="25">
        <v>-0.017665984205908147</v>
      </c>
    </row>
    <row r="99" spans="1:7" ht="11.25">
      <c r="A99" s="23" t="s">
        <v>70</v>
      </c>
      <c r="B99" s="18">
        <v>10421</v>
      </c>
      <c r="C99" s="27">
        <v>0.6907729020283707</v>
      </c>
      <c r="E99" s="18">
        <v>11817</v>
      </c>
      <c r="F99" s="27">
        <v>0.6169468518325154</v>
      </c>
      <c r="G99" s="25">
        <v>0.1339602725266289</v>
      </c>
    </row>
    <row r="100" spans="1:7" ht="11.25">
      <c r="A100" s="23" t="s">
        <v>71</v>
      </c>
      <c r="B100" s="18">
        <v>3650</v>
      </c>
      <c r="C100" s="27">
        <v>0.24194617526183215</v>
      </c>
      <c r="E100" s="18">
        <v>6495</v>
      </c>
      <c r="F100" s="27">
        <v>0.339093661898298</v>
      </c>
      <c r="G100" s="25">
        <v>0.7794520547945205</v>
      </c>
    </row>
    <row r="101" spans="1:7" ht="11.25">
      <c r="A101" s="23" t="s">
        <v>72</v>
      </c>
      <c r="B101" s="18">
        <v>668</v>
      </c>
      <c r="C101" s="27">
        <v>0.04427946440408326</v>
      </c>
      <c r="E101" s="18">
        <v>674</v>
      </c>
      <c r="F101" s="27">
        <v>0.03518847238174794</v>
      </c>
      <c r="G101" s="25">
        <v>0.008982035928143617</v>
      </c>
    </row>
    <row r="102" spans="1:7" ht="12" thickBot="1">
      <c r="A102" s="28" t="s">
        <v>73</v>
      </c>
      <c r="B102" s="29">
        <v>14739</v>
      </c>
      <c r="C102" s="30">
        <v>0.9769985416942861</v>
      </c>
      <c r="D102" s="29"/>
      <c r="E102" s="29">
        <v>18986</v>
      </c>
      <c r="F102" s="30">
        <v>0.9912289861125614</v>
      </c>
      <c r="G102" s="31">
        <v>0.28814709274713346</v>
      </c>
    </row>
    <row r="103" spans="1:7" ht="11.25">
      <c r="A103" s="21" t="s">
        <v>100</v>
      </c>
      <c r="G103" s="20"/>
    </row>
    <row r="104" spans="1:7" ht="11.25">
      <c r="A104" s="93" t="s">
        <v>109</v>
      </c>
      <c r="B104" s="93"/>
      <c r="C104" s="93"/>
      <c r="D104" s="93"/>
      <c r="E104" s="93"/>
      <c r="F104" s="93"/>
      <c r="G104" s="93"/>
    </row>
    <row r="105" spans="1:7" ht="24.7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121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117</v>
      </c>
      <c r="C110" s="95"/>
      <c r="D110" s="49"/>
      <c r="E110" s="95" t="s">
        <v>116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41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45751</v>
      </c>
      <c r="C114" s="25">
        <v>0.016427583230371443</v>
      </c>
      <c r="D114" s="25"/>
      <c r="E114" s="24">
        <v>45423</v>
      </c>
      <c r="F114" s="25">
        <v>0.01635668321912259</v>
      </c>
      <c r="G114" s="25">
        <v>-0.007169242202356263</v>
      </c>
    </row>
    <row r="115" spans="1:7" ht="11.25">
      <c r="A115" s="23" t="s">
        <v>44</v>
      </c>
      <c r="B115" s="24">
        <v>70331</v>
      </c>
      <c r="C115" s="25">
        <v>0.025253401153532248</v>
      </c>
      <c r="D115" s="25"/>
      <c r="E115" s="24">
        <v>68049</v>
      </c>
      <c r="F115" s="25">
        <v>0.024504236540476697</v>
      </c>
      <c r="G115" s="25">
        <v>-0.032446574056959276</v>
      </c>
    </row>
    <row r="116" spans="1:7" ht="11.25">
      <c r="A116" s="23" t="s">
        <v>45</v>
      </c>
      <c r="B116" s="24">
        <v>116082</v>
      </c>
      <c r="C116" s="25">
        <v>0.04168098438390369</v>
      </c>
      <c r="D116" s="25"/>
      <c r="E116" s="24">
        <v>113472</v>
      </c>
      <c r="F116" s="25">
        <v>0.04086091975959928</v>
      </c>
      <c r="G116" s="25">
        <v>-0.022484106062955478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18109</v>
      </c>
      <c r="C118" s="25">
        <v>0.006502308249410864</v>
      </c>
      <c r="D118" s="25"/>
      <c r="E118" s="24">
        <v>18356</v>
      </c>
      <c r="F118" s="25">
        <v>0.006609939395685318</v>
      </c>
      <c r="G118" s="25">
        <v>0.013639626704953445</v>
      </c>
    </row>
    <row r="119" spans="1:7" ht="11.25">
      <c r="A119" s="23" t="s">
        <v>49</v>
      </c>
      <c r="B119" s="24">
        <v>8450</v>
      </c>
      <c r="C119" s="25">
        <v>0.0030340993267172016</v>
      </c>
      <c r="D119" s="25"/>
      <c r="E119" s="24">
        <v>8832</v>
      </c>
      <c r="F119" s="25">
        <v>0.003180376157261535</v>
      </c>
      <c r="G119" s="25">
        <v>0.045207100591716065</v>
      </c>
    </row>
    <row r="120" spans="1:7" ht="11.25">
      <c r="A120" s="23" t="s">
        <v>48</v>
      </c>
      <c r="B120" s="24">
        <v>2008</v>
      </c>
      <c r="C120" s="25">
        <v>0.0007210025382305492</v>
      </c>
      <c r="D120" s="25"/>
      <c r="E120" s="24">
        <v>2020</v>
      </c>
      <c r="F120" s="25">
        <v>0.0007273958149533854</v>
      </c>
      <c r="G120" s="25">
        <v>0.005976095617529875</v>
      </c>
    </row>
    <row r="121" spans="1:7" ht="11.25">
      <c r="A121" s="23" t="s">
        <v>76</v>
      </c>
      <c r="B121" s="24">
        <v>37770</v>
      </c>
      <c r="C121" s="25">
        <v>0.013561885392912271</v>
      </c>
      <c r="D121" s="25"/>
      <c r="E121" s="24">
        <v>38154</v>
      </c>
      <c r="F121" s="25">
        <v>0.013739138576104688</v>
      </c>
      <c r="G121" s="25">
        <v>0.010166799046862574</v>
      </c>
    </row>
    <row r="122" spans="1:7" ht="11.25">
      <c r="A122" s="23" t="s">
        <v>50</v>
      </c>
      <c r="B122" s="24">
        <v>49745</v>
      </c>
      <c r="C122" s="25">
        <v>0.0178616888766328</v>
      </c>
      <c r="D122" s="25"/>
      <c r="E122" s="24">
        <v>46110</v>
      </c>
      <c r="F122" s="25">
        <v>0.01660406981559436</v>
      </c>
      <c r="G122" s="25">
        <v>-0.07307267062016287</v>
      </c>
    </row>
    <row r="123" spans="1:7" ht="11.25">
      <c r="A123" s="23" t="s">
        <v>51</v>
      </c>
      <c r="B123" s="24">
        <v>116082</v>
      </c>
      <c r="C123" s="25">
        <v>0.04168098438390369</v>
      </c>
      <c r="D123" s="25"/>
      <c r="E123" s="24">
        <v>113472</v>
      </c>
      <c r="F123" s="25">
        <v>0.04086091975959928</v>
      </c>
      <c r="G123" s="25">
        <v>-0.022484106062955478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30559</v>
      </c>
      <c r="C125" s="25">
        <v>0.02236685030627339</v>
      </c>
      <c r="D125" s="25"/>
      <c r="E125" s="24">
        <v>29945</v>
      </c>
      <c r="F125" s="25">
        <v>0.021666994680389216</v>
      </c>
      <c r="G125" s="25">
        <v>-0.02009228050656109</v>
      </c>
    </row>
    <row r="126" spans="1:7" ht="11.25">
      <c r="A126" s="23" t="s">
        <v>54</v>
      </c>
      <c r="B126" s="24">
        <v>243</v>
      </c>
      <c r="C126" s="25">
        <v>0.0001778574110548262</v>
      </c>
      <c r="D126" s="25"/>
      <c r="E126" s="24">
        <v>233</v>
      </c>
      <c r="F126" s="25">
        <v>0.0001685894059285586</v>
      </c>
      <c r="G126" s="25">
        <v>-0.04115226337448563</v>
      </c>
    </row>
    <row r="127" spans="1:7" ht="11.25">
      <c r="A127" s="23" t="s">
        <v>55</v>
      </c>
      <c r="B127" s="24">
        <v>12263</v>
      </c>
      <c r="C127" s="25">
        <v>0.008975577908499316</v>
      </c>
      <c r="D127" s="25"/>
      <c r="E127" s="24">
        <v>12609</v>
      </c>
      <c r="F127" s="25">
        <v>0.009123364031558778</v>
      </c>
      <c r="G127" s="25">
        <v>0.028214955557367638</v>
      </c>
    </row>
    <row r="128" spans="1:7" ht="11.25">
      <c r="A128" s="23" t="s">
        <v>56</v>
      </c>
      <c r="B128" s="24">
        <v>2686</v>
      </c>
      <c r="C128" s="25">
        <v>0.0019659465271327703</v>
      </c>
      <c r="D128" s="25"/>
      <c r="E128" s="24">
        <v>2636</v>
      </c>
      <c r="F128" s="25">
        <v>0.0019073033220072125</v>
      </c>
      <c r="G128" s="25">
        <v>-0.01861504095309008</v>
      </c>
    </row>
    <row r="129" spans="1:7" ht="11.25">
      <c r="A129" s="23" t="s">
        <v>57</v>
      </c>
      <c r="B129" s="24">
        <v>45751</v>
      </c>
      <c r="C129" s="25">
        <v>0.0334862321529603</v>
      </c>
      <c r="D129" s="25"/>
      <c r="E129" s="24">
        <v>45423</v>
      </c>
      <c r="F129" s="25">
        <v>0.03286625143988377</v>
      </c>
      <c r="G129" s="25">
        <v>-0.007169242202356263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33323</v>
      </c>
      <c r="C131" s="25">
        <v>0.024389886866584252</v>
      </c>
      <c r="D131" s="25"/>
      <c r="E131" s="24">
        <v>32907</v>
      </c>
      <c r="F131" s="25">
        <v>0.023810178458759993</v>
      </c>
      <c r="G131" s="25">
        <v>-0.01248386999969986</v>
      </c>
    </row>
    <row r="132" spans="1:7" ht="11.25">
      <c r="A132" s="18" t="s">
        <v>60</v>
      </c>
      <c r="B132" s="24">
        <v>12428</v>
      </c>
      <c r="C132" s="25">
        <v>0.009096345286376048</v>
      </c>
      <c r="D132" s="25"/>
      <c r="E132" s="24">
        <v>12516</v>
      </c>
      <c r="F132" s="25">
        <v>0.009056072981123774</v>
      </c>
      <c r="G132" s="25">
        <v>0.0070807853234631235</v>
      </c>
    </row>
    <row r="133" spans="1:7" ht="11.25">
      <c r="A133" s="18" t="s">
        <v>61</v>
      </c>
      <c r="B133" s="24">
        <v>45751</v>
      </c>
      <c r="C133" s="25">
        <v>0.0334862321529603</v>
      </c>
      <c r="D133" s="25"/>
      <c r="E133" s="24">
        <v>45423</v>
      </c>
      <c r="F133" s="25">
        <v>0.03286625143988377</v>
      </c>
      <c r="G133" s="25">
        <v>-0.007169242202356263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11744</v>
      </c>
      <c r="C135" s="25">
        <v>0.008595709610814316</v>
      </c>
      <c r="D135" s="25"/>
      <c r="E135" s="24">
        <v>11438</v>
      </c>
      <c r="F135" s="25">
        <v>0.008276075643823405</v>
      </c>
      <c r="G135" s="25">
        <v>-0.026055858310626734</v>
      </c>
    </row>
    <row r="136" spans="1:7" ht="11.25">
      <c r="A136" s="18" t="s">
        <v>64</v>
      </c>
      <c r="B136" s="24">
        <v>21588</v>
      </c>
      <c r="C136" s="25">
        <v>0.015800764567290484</v>
      </c>
      <c r="D136" s="25"/>
      <c r="E136" s="24">
        <v>20742</v>
      </c>
      <c r="F136" s="25">
        <v>0.0150080749260522</v>
      </c>
      <c r="G136" s="25">
        <v>-0.03918843802112282</v>
      </c>
    </row>
    <row r="137" spans="1:7" ht="11.25">
      <c r="A137" s="18" t="s">
        <v>65</v>
      </c>
      <c r="B137" s="24">
        <v>12419</v>
      </c>
      <c r="C137" s="25">
        <v>0.0090897579748555</v>
      </c>
      <c r="D137" s="25"/>
      <c r="E137" s="24">
        <v>13243</v>
      </c>
      <c r="F137" s="25">
        <v>0.009582100870008162</v>
      </c>
      <c r="G137" s="25">
        <v>0.06634994766084223</v>
      </c>
    </row>
    <row r="138" spans="1:7" ht="11.25">
      <c r="A138" s="18" t="s">
        <v>61</v>
      </c>
      <c r="B138" s="24">
        <v>45751</v>
      </c>
      <c r="C138" s="25">
        <v>0.0334862321529603</v>
      </c>
      <c r="D138" s="25"/>
      <c r="E138" s="24">
        <v>45423</v>
      </c>
      <c r="F138" s="25">
        <v>0.03286625143988377</v>
      </c>
      <c r="G138" s="25">
        <v>-0.007169242202356263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15287</v>
      </c>
      <c r="C140" s="25">
        <v>0.01118891457940382</v>
      </c>
      <c r="D140" s="25"/>
      <c r="E140" s="24">
        <v>14278</v>
      </c>
      <c r="F140" s="25">
        <v>0.010330985140978369</v>
      </c>
      <c r="G140" s="25">
        <v>-0.06600379407339574</v>
      </c>
    </row>
    <row r="141" spans="1:7" ht="11.25">
      <c r="A141" s="23" t="s">
        <v>99</v>
      </c>
      <c r="B141" s="24">
        <v>13289</v>
      </c>
      <c r="C141" s="25">
        <v>0.009726531421841916</v>
      </c>
      <c r="D141" s="25"/>
      <c r="E141" s="24">
        <v>13729</v>
      </c>
      <c r="F141" s="25">
        <v>0.009933750875507215</v>
      </c>
      <c r="G141" s="25">
        <v>0.03311009105275042</v>
      </c>
    </row>
    <row r="142" spans="1:7" ht="11.25">
      <c r="A142" s="23" t="s">
        <v>87</v>
      </c>
      <c r="B142" s="24">
        <v>11994</v>
      </c>
      <c r="C142" s="25">
        <v>0.008778690486385125</v>
      </c>
      <c r="D142" s="25"/>
      <c r="E142" s="24">
        <v>12379</v>
      </c>
      <c r="F142" s="25">
        <v>0.00895694530467651</v>
      </c>
      <c r="G142" s="25">
        <v>0.03209938302484572</v>
      </c>
    </row>
    <row r="143" spans="1:7" ht="11.25">
      <c r="A143" s="23" t="s">
        <v>88</v>
      </c>
      <c r="B143" s="24">
        <v>1878</v>
      </c>
      <c r="C143" s="25">
        <v>0.001374552337287916</v>
      </c>
      <c r="D143" s="25"/>
      <c r="E143" s="24">
        <v>1608</v>
      </c>
      <c r="F143" s="25">
        <v>0.0011634839688116835</v>
      </c>
      <c r="G143" s="25">
        <v>-0.1437699680511182</v>
      </c>
    </row>
    <row r="144" spans="1:7" ht="11.25">
      <c r="A144" s="23" t="s">
        <v>89</v>
      </c>
      <c r="B144" s="24">
        <v>1900</v>
      </c>
      <c r="C144" s="25">
        <v>0.001390654654338147</v>
      </c>
      <c r="D144" s="25"/>
      <c r="E144" s="24">
        <v>2083</v>
      </c>
      <c r="F144" s="25">
        <v>0.001507174817807672</v>
      </c>
      <c r="G144" s="25">
        <v>0.09631578947368413</v>
      </c>
    </row>
    <row r="145" spans="1:7" ht="11.25">
      <c r="A145" s="23" t="s">
        <v>90</v>
      </c>
      <c r="B145" s="24">
        <v>1403</v>
      </c>
      <c r="C145" s="25">
        <v>0.0010268886737033792</v>
      </c>
      <c r="D145" s="25"/>
      <c r="E145" s="24">
        <v>1346</v>
      </c>
      <c r="F145" s="25">
        <v>0.0009739113321023172</v>
      </c>
      <c r="G145" s="25">
        <v>-0.04062722736992164</v>
      </c>
    </row>
    <row r="146" spans="1:7" ht="11.25">
      <c r="A146" s="22" t="s">
        <v>61</v>
      </c>
      <c r="B146" s="24">
        <v>45751</v>
      </c>
      <c r="C146" s="25">
        <v>0.0010268886737033792</v>
      </c>
      <c r="D146" s="25"/>
      <c r="E146" s="24">
        <v>45423</v>
      </c>
      <c r="F146" s="25">
        <v>0.0009739113321023172</v>
      </c>
      <c r="G146" s="25">
        <v>-0.007169242202356263</v>
      </c>
    </row>
    <row r="147" spans="1:7" ht="11.25">
      <c r="A147" s="22" t="s">
        <v>69</v>
      </c>
      <c r="G147" s="20"/>
    </row>
    <row r="148" spans="1:7" ht="11.25">
      <c r="A148" s="23" t="s">
        <v>79</v>
      </c>
      <c r="B148" s="18">
        <v>290</v>
      </c>
      <c r="E148" s="18">
        <v>200</v>
      </c>
      <c r="G148" s="25">
        <v>-0.31034482758620685</v>
      </c>
    </row>
    <row r="149" spans="1:7" ht="11.25">
      <c r="A149" s="23" t="s">
        <v>70</v>
      </c>
      <c r="B149" s="18">
        <v>221</v>
      </c>
      <c r="C149" s="27">
        <v>0.014649343762428742</v>
      </c>
      <c r="E149" s="18">
        <v>105</v>
      </c>
      <c r="F149" s="27">
        <v>0.00548188367964916</v>
      </c>
      <c r="G149" s="25">
        <v>-0.5248868778280543</v>
      </c>
    </row>
    <row r="150" spans="1:7" ht="11.25">
      <c r="A150" s="23" t="s">
        <v>71</v>
      </c>
      <c r="B150" s="18">
        <v>114</v>
      </c>
      <c r="C150" s="27">
        <v>0.007556675062972292</v>
      </c>
      <c r="E150" s="18">
        <v>63</v>
      </c>
      <c r="F150" s="27">
        <v>0.0032891302077894956</v>
      </c>
      <c r="G150" s="25">
        <v>-0.4473684210526315</v>
      </c>
    </row>
    <row r="151" spans="1:7" ht="11.25">
      <c r="A151" s="23" t="s">
        <v>72</v>
      </c>
      <c r="B151" s="18">
        <v>12</v>
      </c>
      <c r="C151" s="27">
        <v>0.0007954394803128729</v>
      </c>
      <c r="E151" s="18">
        <v>0</v>
      </c>
      <c r="F151" s="27">
        <v>0</v>
      </c>
      <c r="G151" s="25">
        <v>-1</v>
      </c>
    </row>
    <row r="152" spans="1:7" ht="12" thickBot="1">
      <c r="A152" s="28" t="s">
        <v>73</v>
      </c>
      <c r="B152" s="29">
        <v>347</v>
      </c>
      <c r="C152" s="30">
        <v>0.023001458305713905</v>
      </c>
      <c r="D152" s="29"/>
      <c r="E152" s="29">
        <v>168</v>
      </c>
      <c r="F152" s="30">
        <v>0.008771013887438655</v>
      </c>
      <c r="G152" s="31">
        <v>-0.515850144092219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B59:C59"/>
    <mergeCell ref="E59:F59"/>
    <mergeCell ref="A105:G105"/>
    <mergeCell ref="A107:G107"/>
    <mergeCell ref="A108:G108"/>
    <mergeCell ref="B110:C110"/>
    <mergeCell ref="E110:F110"/>
    <mergeCell ref="A104:G104"/>
    <mergeCell ref="A54:G54"/>
    <mergeCell ref="A53:G53"/>
    <mergeCell ref="A2:G2"/>
    <mergeCell ref="A3:G3"/>
    <mergeCell ref="A4:G4"/>
    <mergeCell ref="E6:F6"/>
    <mergeCell ref="B6:C6"/>
    <mergeCell ref="A56:G56"/>
    <mergeCell ref="A57:G57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91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122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7" t="s">
        <v>101</v>
      </c>
      <c r="C6" s="95"/>
      <c r="D6" s="49"/>
      <c r="E6" s="97" t="s">
        <v>123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92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1382109</v>
      </c>
      <c r="C10" s="25">
        <v>0.4973817542947974</v>
      </c>
      <c r="D10" s="25"/>
      <c r="E10" s="24">
        <v>1382056</v>
      </c>
      <c r="F10" s="25">
        <v>0.4976741338768396</v>
      </c>
      <c r="G10" s="25">
        <v>-3.834719258755115E-05</v>
      </c>
      <c r="H10" s="26"/>
      <c r="I10" s="26"/>
    </row>
    <row r="11" spans="1:9" ht="11.25">
      <c r="A11" s="23" t="s">
        <v>44</v>
      </c>
      <c r="B11" s="24">
        <v>1396660</v>
      </c>
      <c r="C11" s="25">
        <v>0.5026182457052025</v>
      </c>
      <c r="D11" s="25"/>
      <c r="E11" s="24">
        <v>1394974</v>
      </c>
      <c r="F11" s="25">
        <v>0.5023258661231603</v>
      </c>
      <c r="G11" s="25">
        <v>-0.0012071656666619024</v>
      </c>
      <c r="H11" s="26"/>
      <c r="I11" s="26"/>
    </row>
    <row r="12" spans="1:9" ht="11.25">
      <c r="A12" s="23" t="s">
        <v>45</v>
      </c>
      <c r="B12" s="24">
        <v>2778769</v>
      </c>
      <c r="C12" s="25">
        <v>1</v>
      </c>
      <c r="D12" s="25"/>
      <c r="E12" s="24">
        <v>2777030</v>
      </c>
      <c r="F12" s="25">
        <v>1</v>
      </c>
      <c r="G12" s="25">
        <v>-0.0006258166835746426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1591969</v>
      </c>
      <c r="C14" s="25">
        <v>0.572904404792194</v>
      </c>
      <c r="D14" s="25"/>
      <c r="E14" s="24">
        <v>1587643</v>
      </c>
      <c r="F14" s="25">
        <v>0.5717053830891276</v>
      </c>
      <c r="G14" s="25">
        <v>-0.0027173895974105244</v>
      </c>
      <c r="H14" s="26"/>
      <c r="I14" s="26"/>
    </row>
    <row r="15" spans="1:9" ht="11.25">
      <c r="A15" s="23" t="s">
        <v>49</v>
      </c>
      <c r="B15" s="24">
        <v>200965</v>
      </c>
      <c r="C15" s="25">
        <v>0.0723215927628385</v>
      </c>
      <c r="D15" s="25"/>
      <c r="E15" s="24">
        <v>200514</v>
      </c>
      <c r="F15" s="25">
        <v>0.07220447744532828</v>
      </c>
      <c r="G15" s="25">
        <v>-0.002244171870723788</v>
      </c>
      <c r="H15" s="26"/>
      <c r="I15" s="26"/>
    </row>
    <row r="16" spans="1:9" ht="11.25">
      <c r="A16" s="23" t="s">
        <v>48</v>
      </c>
      <c r="B16" s="24">
        <v>193398</v>
      </c>
      <c r="C16" s="25">
        <v>0.0695984444910678</v>
      </c>
      <c r="D16" s="25"/>
      <c r="E16" s="24">
        <v>193245</v>
      </c>
      <c r="F16" s="25">
        <v>0.06958693280231038</v>
      </c>
      <c r="G16" s="25">
        <v>-0.0007911146961189219</v>
      </c>
      <c r="H16" s="26"/>
      <c r="I16" s="26"/>
    </row>
    <row r="17" spans="1:9" ht="11.25">
      <c r="A17" s="23" t="s">
        <v>76</v>
      </c>
      <c r="B17" s="24">
        <v>170400</v>
      </c>
      <c r="C17" s="25">
        <v>0.06132211781547872</v>
      </c>
      <c r="D17" s="25"/>
      <c r="E17" s="24">
        <v>173838</v>
      </c>
      <c r="F17" s="25">
        <v>0.06259853152468645</v>
      </c>
      <c r="G17" s="25">
        <v>0.020176056338028214</v>
      </c>
      <c r="H17" s="26"/>
      <c r="I17" s="26"/>
    </row>
    <row r="18" spans="1:9" ht="11.25">
      <c r="A18" s="23" t="s">
        <v>50</v>
      </c>
      <c r="B18" s="24">
        <v>622037</v>
      </c>
      <c r="C18" s="25">
        <v>0.223853440138421</v>
      </c>
      <c r="D18" s="25"/>
      <c r="E18" s="24">
        <v>621790</v>
      </c>
      <c r="F18" s="25">
        <v>0.2239046751385473</v>
      </c>
      <c r="G18" s="25">
        <v>-0.00039708248866221485</v>
      </c>
      <c r="H18" s="26"/>
      <c r="I18" s="26"/>
    </row>
    <row r="19" spans="1:7" ht="11.25">
      <c r="A19" s="23" t="s">
        <v>51</v>
      </c>
      <c r="B19" s="24">
        <v>2778769</v>
      </c>
      <c r="C19" s="25">
        <v>1</v>
      </c>
      <c r="D19" s="25"/>
      <c r="E19" s="24">
        <v>2777030</v>
      </c>
      <c r="F19" s="25">
        <v>1</v>
      </c>
      <c r="G19" s="25">
        <v>-0.0006258166835746426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1178359</v>
      </c>
      <c r="C21" s="25">
        <v>0.8525803681185782</v>
      </c>
      <c r="D21" s="25"/>
      <c r="E21" s="24">
        <v>1177977</v>
      </c>
      <c r="F21" s="25">
        <v>0.8523366636373635</v>
      </c>
      <c r="G21" s="25">
        <v>-0.00032417964304598534</v>
      </c>
      <c r="H21" s="26"/>
      <c r="I21" s="26"/>
    </row>
    <row r="22" spans="1:9" ht="11.25">
      <c r="A22" s="23" t="s">
        <v>54</v>
      </c>
      <c r="B22" s="24">
        <v>47493</v>
      </c>
      <c r="C22" s="25">
        <v>0.034362702218131855</v>
      </c>
      <c r="D22" s="25"/>
      <c r="E22" s="24">
        <v>47226</v>
      </c>
      <c r="F22" s="25">
        <v>0.03417082954670433</v>
      </c>
      <c r="G22" s="25">
        <v>-0.005621881119322825</v>
      </c>
      <c r="H22" s="26"/>
      <c r="I22" s="26"/>
    </row>
    <row r="23" spans="1:9" ht="11.25">
      <c r="A23" s="23" t="s">
        <v>55</v>
      </c>
      <c r="B23" s="24">
        <v>91222</v>
      </c>
      <c r="C23" s="25">
        <v>0.06600203023061134</v>
      </c>
      <c r="D23" s="25"/>
      <c r="E23" s="24">
        <v>91268</v>
      </c>
      <c r="F23" s="25">
        <v>0.06603784506561239</v>
      </c>
      <c r="G23" s="25">
        <v>0.000504264322203074</v>
      </c>
      <c r="H23" s="26"/>
      <c r="I23" s="26"/>
    </row>
    <row r="24" spans="1:9" ht="11.25">
      <c r="A24" s="23" t="s">
        <v>56</v>
      </c>
      <c r="B24" s="24">
        <v>65035</v>
      </c>
      <c r="C24" s="25">
        <v>0.04705489943267861</v>
      </c>
      <c r="D24" s="25"/>
      <c r="E24" s="24">
        <v>65585</v>
      </c>
      <c r="F24" s="25">
        <v>0.047454661750319815</v>
      </c>
      <c r="G24" s="25">
        <v>0.008456984700545789</v>
      </c>
      <c r="H24" s="24"/>
      <c r="I24" s="26"/>
    </row>
    <row r="25" spans="1:9" ht="11.25">
      <c r="A25" s="23" t="s">
        <v>57</v>
      </c>
      <c r="B25" s="24">
        <v>1382109</v>
      </c>
      <c r="C25" s="25">
        <v>1</v>
      </c>
      <c r="D25" s="25"/>
      <c r="E25" s="24">
        <v>1382056</v>
      </c>
      <c r="F25" s="25">
        <v>1</v>
      </c>
      <c r="G25" s="25">
        <v>-3.834719258755115E-05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898409</v>
      </c>
      <c r="C27" s="25">
        <v>0.6500276027433437</v>
      </c>
      <c r="D27" s="25"/>
      <c r="E27" s="24">
        <v>898588</v>
      </c>
      <c r="F27" s="25">
        <v>0.6501820476160156</v>
      </c>
      <c r="G27" s="25">
        <v>0.00019924110288305208</v>
      </c>
      <c r="H27" s="26"/>
      <c r="I27" s="26"/>
    </row>
    <row r="28" spans="1:9" ht="11.25">
      <c r="A28" s="18" t="s">
        <v>60</v>
      </c>
      <c r="B28" s="24">
        <v>483700</v>
      </c>
      <c r="C28" s="25">
        <v>0.3499723972566563</v>
      </c>
      <c r="D28" s="25"/>
      <c r="E28" s="24">
        <v>483468</v>
      </c>
      <c r="F28" s="25">
        <v>0.34981795238398444</v>
      </c>
      <c r="G28" s="25">
        <v>-0.0004796361381020908</v>
      </c>
      <c r="H28" s="26"/>
      <c r="I28" s="26"/>
    </row>
    <row r="29" spans="1:9" ht="11.25">
      <c r="A29" s="18" t="s">
        <v>61</v>
      </c>
      <c r="B29" s="24">
        <v>1382109</v>
      </c>
      <c r="C29" s="25">
        <v>1</v>
      </c>
      <c r="D29" s="25"/>
      <c r="E29" s="24">
        <v>1382056</v>
      </c>
      <c r="F29" s="25">
        <v>1</v>
      </c>
      <c r="G29" s="25">
        <v>-3.834719258755115E-05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693410</v>
      </c>
      <c r="C31" s="25">
        <v>0.5017042794743396</v>
      </c>
      <c r="D31" s="25"/>
      <c r="E31" s="24">
        <v>692821</v>
      </c>
      <c r="F31" s="25">
        <v>0.5012973425099996</v>
      </c>
      <c r="G31" s="25">
        <v>-0.0008494253039327271</v>
      </c>
      <c r="H31" s="26"/>
      <c r="I31" s="26"/>
    </row>
    <row r="32" spans="1:9" ht="11.25">
      <c r="A32" s="18" t="s">
        <v>64</v>
      </c>
      <c r="B32" s="24">
        <v>546737</v>
      </c>
      <c r="C32" s="25">
        <v>0.39558167988197745</v>
      </c>
      <c r="D32" s="25"/>
      <c r="E32" s="24">
        <v>546790</v>
      </c>
      <c r="F32" s="25">
        <v>0.39563519857371915</v>
      </c>
      <c r="G32" s="25">
        <v>9.693874751470766E-05</v>
      </c>
      <c r="H32" s="26"/>
      <c r="I32" s="26"/>
    </row>
    <row r="33" spans="1:9" ht="11.25">
      <c r="A33" s="18" t="s">
        <v>65</v>
      </c>
      <c r="B33" s="24">
        <v>141962</v>
      </c>
      <c r="C33" s="25">
        <v>0.10271404064368295</v>
      </c>
      <c r="D33" s="25"/>
      <c r="E33" s="24">
        <v>142445</v>
      </c>
      <c r="F33" s="25">
        <v>0.10306745891628125</v>
      </c>
      <c r="G33" s="25">
        <v>0.00340231893041798</v>
      </c>
      <c r="H33" s="26"/>
      <c r="I33" s="26"/>
    </row>
    <row r="34" spans="1:9" ht="11.25">
      <c r="A34" s="18" t="s">
        <v>61</v>
      </c>
      <c r="B34" s="24">
        <v>1382109</v>
      </c>
      <c r="C34" s="25">
        <v>1</v>
      </c>
      <c r="D34" s="25"/>
      <c r="E34" s="24">
        <v>1382056</v>
      </c>
      <c r="F34" s="25">
        <v>1</v>
      </c>
      <c r="G34" s="25">
        <v>-3.834719258755115E-05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308457</v>
      </c>
      <c r="C36" s="25">
        <v>0.2231784902637925</v>
      </c>
      <c r="D36" s="25"/>
      <c r="E36" s="24">
        <v>309399</v>
      </c>
      <c r="F36" s="25">
        <v>0.2238686420810734</v>
      </c>
      <c r="G36" s="25">
        <v>0.0030539102695026354</v>
      </c>
      <c r="H36" s="26"/>
      <c r="I36" s="26"/>
    </row>
    <row r="37" spans="1:9" ht="11.25">
      <c r="A37" s="23" t="s">
        <v>103</v>
      </c>
      <c r="B37" s="24">
        <v>294471</v>
      </c>
      <c r="C37" s="25">
        <v>0.21305917261229035</v>
      </c>
      <c r="D37" s="25"/>
      <c r="E37" s="24">
        <v>293982</v>
      </c>
      <c r="F37" s="25">
        <v>0.21271352246218678</v>
      </c>
      <c r="G37" s="25">
        <v>-0.0016606049492140507</v>
      </c>
      <c r="H37" s="26"/>
      <c r="I37" s="26"/>
    </row>
    <row r="38" spans="1:9" ht="11.25">
      <c r="A38" s="23" t="s">
        <v>114</v>
      </c>
      <c r="B38" s="24">
        <v>282329</v>
      </c>
      <c r="C38" s="25">
        <v>0.20427404785006104</v>
      </c>
      <c r="D38" s="25"/>
      <c r="E38" s="24">
        <v>279951</v>
      </c>
      <c r="F38" s="25">
        <v>0.2025612565626863</v>
      </c>
      <c r="G38" s="25">
        <v>-0.00842279751637276</v>
      </c>
      <c r="H38" s="26"/>
      <c r="I38" s="26"/>
    </row>
    <row r="39" spans="1:9" ht="11.25">
      <c r="A39" s="23" t="s">
        <v>105</v>
      </c>
      <c r="B39" s="24">
        <v>211892</v>
      </c>
      <c r="C39" s="25">
        <v>0.15331062890119376</v>
      </c>
      <c r="D39" s="25"/>
      <c r="E39" s="24">
        <v>212391</v>
      </c>
      <c r="F39" s="25">
        <v>0.1536775644402253</v>
      </c>
      <c r="G39" s="25">
        <v>0.0023549732882788277</v>
      </c>
      <c r="H39" s="26"/>
      <c r="I39" s="26"/>
    </row>
    <row r="40" spans="1:9" ht="11.25">
      <c r="A40" s="23" t="s">
        <v>108</v>
      </c>
      <c r="B40" s="24">
        <v>160270</v>
      </c>
      <c r="C40" s="25">
        <v>0.11596046332091028</v>
      </c>
      <c r="D40" s="25"/>
      <c r="E40" s="24">
        <v>161218</v>
      </c>
      <c r="F40" s="25">
        <v>0.11665084482828482</v>
      </c>
      <c r="G40" s="25">
        <v>0.005915018406439154</v>
      </c>
      <c r="H40" s="26"/>
      <c r="I40" s="26"/>
    </row>
    <row r="41" spans="1:9" ht="11.25">
      <c r="A41" s="23" t="s">
        <v>115</v>
      </c>
      <c r="B41" s="24">
        <v>69721</v>
      </c>
      <c r="C41" s="25">
        <v>0.05044537008296741</v>
      </c>
      <c r="D41" s="25"/>
      <c r="E41" s="24">
        <v>69784</v>
      </c>
      <c r="F41" s="25">
        <v>0.050492888855444354</v>
      </c>
      <c r="G41" s="25">
        <v>0.0009036014973968776</v>
      </c>
      <c r="H41" s="23"/>
      <c r="I41" s="26"/>
    </row>
    <row r="42" spans="1:9" ht="11.25">
      <c r="A42" s="23" t="s">
        <v>98</v>
      </c>
      <c r="B42" s="24">
        <v>14318</v>
      </c>
      <c r="C42" s="25">
        <v>0.010359530254126122</v>
      </c>
      <c r="D42" s="25"/>
      <c r="E42" s="24">
        <v>14278</v>
      </c>
      <c r="F42" s="25">
        <v>0.010330985140978369</v>
      </c>
      <c r="G42" s="25">
        <v>-0.002793686269031981</v>
      </c>
      <c r="H42" s="26"/>
      <c r="I42" s="26"/>
    </row>
    <row r="43" spans="1:9" ht="11.25">
      <c r="A43" s="23" t="s">
        <v>67</v>
      </c>
      <c r="B43" s="24">
        <v>1341458</v>
      </c>
      <c r="C43" s="25">
        <v>0.9705877032853415</v>
      </c>
      <c r="D43" s="25"/>
      <c r="E43" s="24">
        <v>1341003</v>
      </c>
      <c r="F43" s="25">
        <v>0.9702957043708793</v>
      </c>
      <c r="G43" s="25">
        <v>-0.00033918318724845964</v>
      </c>
      <c r="H43" s="26"/>
      <c r="I43" s="26"/>
    </row>
    <row r="44" spans="1:9" ht="11.25">
      <c r="A44" s="23" t="s">
        <v>68</v>
      </c>
      <c r="B44" s="24">
        <v>40651</v>
      </c>
      <c r="C44" s="25">
        <v>0.02941229671465854</v>
      </c>
      <c r="D44" s="25"/>
      <c r="E44" s="24">
        <v>41053</v>
      </c>
      <c r="F44" s="25">
        <v>0.02970429562912067</v>
      </c>
      <c r="G44" s="25">
        <v>0.009889055619787923</v>
      </c>
      <c r="H44" s="26"/>
      <c r="I44" s="26"/>
    </row>
    <row r="45" spans="1:9" ht="11.25">
      <c r="A45" s="22" t="s">
        <v>61</v>
      </c>
      <c r="B45" s="24">
        <v>1382109</v>
      </c>
      <c r="C45" s="25">
        <v>1</v>
      </c>
      <c r="D45" s="25"/>
      <c r="E45" s="24">
        <v>1382056</v>
      </c>
      <c r="F45" s="25">
        <v>1</v>
      </c>
      <c r="G45" s="25">
        <v>-3.834719258755115E-05</v>
      </c>
      <c r="H45" s="26"/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19795</v>
      </c>
      <c r="E47" s="18">
        <v>16993</v>
      </c>
      <c r="G47" s="25">
        <v>-0.14155089669108356</v>
      </c>
    </row>
    <row r="48" spans="1:7" ht="11.25">
      <c r="A48" s="23" t="s">
        <v>70</v>
      </c>
      <c r="B48" s="18">
        <v>13935</v>
      </c>
      <c r="C48" s="27">
        <v>0.6731233697227321</v>
      </c>
      <c r="E48" s="18">
        <v>11922</v>
      </c>
      <c r="F48" s="27">
        <v>0.6224287355121646</v>
      </c>
      <c r="G48" s="25">
        <v>-0.14445640473627552</v>
      </c>
    </row>
    <row r="49" spans="1:7" ht="11.25">
      <c r="A49" s="23" t="s">
        <v>71</v>
      </c>
      <c r="B49" s="18">
        <v>6120</v>
      </c>
      <c r="C49" s="27">
        <v>0.2956236112452903</v>
      </c>
      <c r="E49" s="18">
        <v>6558</v>
      </c>
      <c r="F49" s="27">
        <v>0.3423827921060875</v>
      </c>
      <c r="G49" s="25">
        <v>0.07156862745098036</v>
      </c>
    </row>
    <row r="50" spans="1:7" ht="11.25">
      <c r="A50" s="23" t="s">
        <v>72</v>
      </c>
      <c r="B50" s="18">
        <v>647</v>
      </c>
      <c r="C50" s="27">
        <v>0.03125301903197759</v>
      </c>
      <c r="E50" s="18">
        <v>674</v>
      </c>
      <c r="F50" s="27">
        <v>0.03518847238174794</v>
      </c>
      <c r="G50" s="25">
        <v>0.04173106646058722</v>
      </c>
    </row>
    <row r="51" spans="1:7" ht="12" thickBot="1">
      <c r="A51" s="28" t="s">
        <v>73</v>
      </c>
      <c r="B51" s="29">
        <v>20702</v>
      </c>
      <c r="C51" s="30">
        <v>1</v>
      </c>
      <c r="D51" s="29"/>
      <c r="E51" s="29">
        <v>19154</v>
      </c>
      <c r="F51" s="30">
        <v>1</v>
      </c>
      <c r="G51" s="31">
        <v>-0.07477538402086759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 t="s">
        <v>75</v>
      </c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122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101</v>
      </c>
      <c r="C59" s="95"/>
      <c r="D59" s="49"/>
      <c r="E59" s="95" t="s">
        <v>123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92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1336695</v>
      </c>
      <c r="C63" s="25">
        <v>0.48103854620517217</v>
      </c>
      <c r="D63" s="25"/>
      <c r="E63" s="24">
        <v>1336633</v>
      </c>
      <c r="F63" s="25">
        <v>0.4813174506577171</v>
      </c>
      <c r="G63" s="25">
        <v>-4.63830567182244E-05</v>
      </c>
    </row>
    <row r="64" spans="1:7" ht="11.25">
      <c r="A64" s="23" t="s">
        <v>44</v>
      </c>
      <c r="B64" s="24">
        <v>1328751</v>
      </c>
      <c r="C64" s="25">
        <v>0.4781797263464505</v>
      </c>
      <c r="D64" s="25"/>
      <c r="E64" s="24">
        <v>1326925</v>
      </c>
      <c r="F64" s="25">
        <v>0.47782162958268365</v>
      </c>
      <c r="G64" s="25">
        <v>-0.0013742228604155526</v>
      </c>
    </row>
    <row r="65" spans="1:7" ht="11.25">
      <c r="A65" s="23" t="s">
        <v>45</v>
      </c>
      <c r="B65" s="24">
        <v>2665446</v>
      </c>
      <c r="C65" s="25">
        <v>0.9592182725516227</v>
      </c>
      <c r="D65" s="25"/>
      <c r="E65" s="24">
        <v>2663558</v>
      </c>
      <c r="F65" s="25">
        <v>0.9591390802404007</v>
      </c>
      <c r="G65" s="25">
        <v>-0.000708324235418778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1573667</v>
      </c>
      <c r="C67" s="25">
        <v>0.5663180350723648</v>
      </c>
      <c r="D67" s="25"/>
      <c r="E67" s="24">
        <v>1569287</v>
      </c>
      <c r="F67" s="25">
        <v>0.5650954436934422</v>
      </c>
      <c r="G67" s="25">
        <v>-0.002783308031495846</v>
      </c>
    </row>
    <row r="68" spans="1:7" ht="11.25">
      <c r="A68" s="23" t="s">
        <v>48</v>
      </c>
      <c r="B68" s="24">
        <v>191389</v>
      </c>
      <c r="C68" s="25">
        <v>0.06887546247996865</v>
      </c>
      <c r="D68" s="25"/>
      <c r="E68" s="24">
        <v>191225</v>
      </c>
      <c r="F68" s="25">
        <v>0.068859536987357</v>
      </c>
      <c r="G68" s="25">
        <v>-0.0008568935518760146</v>
      </c>
    </row>
    <row r="69" spans="1:7" ht="11.25">
      <c r="A69" s="23" t="s">
        <v>49</v>
      </c>
      <c r="B69" s="24">
        <v>192134</v>
      </c>
      <c r="C69" s="25">
        <v>0.06914356680961965</v>
      </c>
      <c r="D69" s="25"/>
      <c r="E69" s="24">
        <v>191682</v>
      </c>
      <c r="F69" s="25">
        <v>0.06902410128806674</v>
      </c>
      <c r="G69" s="25">
        <v>-0.0023525248003997135</v>
      </c>
    </row>
    <row r="70" spans="1:7" ht="11.25">
      <c r="A70" s="23" t="s">
        <v>76</v>
      </c>
      <c r="B70" s="24">
        <v>132387</v>
      </c>
      <c r="C70" s="25">
        <v>0.047642319314775715</v>
      </c>
      <c r="D70" s="25"/>
      <c r="E70" s="24">
        <v>135684</v>
      </c>
      <c r="F70" s="25">
        <v>0.048859392948581756</v>
      </c>
      <c r="G70" s="25">
        <v>0.024904257970948862</v>
      </c>
    </row>
    <row r="71" spans="1:7" ht="11.25">
      <c r="A71" s="23" t="s">
        <v>50</v>
      </c>
      <c r="B71" s="24">
        <v>575869</v>
      </c>
      <c r="C71" s="25">
        <v>0.2072388888748939</v>
      </c>
      <c r="D71" s="25"/>
      <c r="E71" s="24">
        <v>575680</v>
      </c>
      <c r="F71" s="25">
        <v>0.20730060532295294</v>
      </c>
      <c r="G71" s="25">
        <v>-0.00032819964262709167</v>
      </c>
    </row>
    <row r="72" spans="1:7" ht="11.25">
      <c r="A72" s="23" t="s">
        <v>51</v>
      </c>
      <c r="B72" s="24">
        <v>2665446</v>
      </c>
      <c r="C72" s="25">
        <v>0.9592182725516227</v>
      </c>
      <c r="D72" s="25"/>
      <c r="E72" s="24">
        <v>2663558</v>
      </c>
      <c r="F72" s="25">
        <v>0.9591390802404006</v>
      </c>
      <c r="G72" s="25">
        <v>-0.000708324235418778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1148391</v>
      </c>
      <c r="C74" s="25">
        <v>0.8308975630720876</v>
      </c>
      <c r="D74" s="25"/>
      <c r="E74" s="24">
        <v>1148032</v>
      </c>
      <c r="F74" s="25">
        <v>0.8306696689569742</v>
      </c>
      <c r="G74" s="25">
        <v>-0.00031261129702342405</v>
      </c>
    </row>
    <row r="75" spans="1:7" ht="11.25">
      <c r="A75" s="23" t="s">
        <v>54</v>
      </c>
      <c r="B75" s="24">
        <v>47258</v>
      </c>
      <c r="C75" s="25">
        <v>0.034192672213262484</v>
      </c>
      <c r="D75" s="25"/>
      <c r="E75" s="24">
        <v>46993</v>
      </c>
      <c r="F75" s="25">
        <v>0.03400224014077577</v>
      </c>
      <c r="G75" s="25">
        <v>-0.005607516187735362</v>
      </c>
    </row>
    <row r="76" spans="1:7" ht="11.25">
      <c r="A76" s="23" t="s">
        <v>55</v>
      </c>
      <c r="B76" s="24">
        <v>78636</v>
      </c>
      <c r="C76" s="25">
        <v>0.05689565728896925</v>
      </c>
      <c r="D76" s="25"/>
      <c r="E76" s="24">
        <v>78659</v>
      </c>
      <c r="F76" s="25">
        <v>0.05691448103405361</v>
      </c>
      <c r="G76" s="25">
        <v>0.00029248690167360536</v>
      </c>
    </row>
    <row r="77" spans="1:7" ht="11.25">
      <c r="A77" s="23" t="s">
        <v>56</v>
      </c>
      <c r="B77" s="24">
        <v>62410</v>
      </c>
      <c r="C77" s="25">
        <v>0.045155628101690964</v>
      </c>
      <c r="D77" s="25"/>
      <c r="E77" s="24">
        <v>62949</v>
      </c>
      <c r="F77" s="25">
        <v>0.045547358428312604</v>
      </c>
      <c r="G77" s="25">
        <v>0.008636436468514752</v>
      </c>
    </row>
    <row r="78" spans="1:7" ht="11.25">
      <c r="A78" s="23" t="s">
        <v>57</v>
      </c>
      <c r="B78" s="24">
        <v>1336695</v>
      </c>
      <c r="C78" s="25">
        <v>0.9671415206760103</v>
      </c>
      <c r="D78" s="25"/>
      <c r="E78" s="24">
        <v>1336633</v>
      </c>
      <c r="F78" s="25">
        <v>0.9671337485601162</v>
      </c>
      <c r="G78" s="25">
        <v>-4.63830567182244E-05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865479</v>
      </c>
      <c r="C80" s="25">
        <v>0.6262016961035635</v>
      </c>
      <c r="D80" s="25"/>
      <c r="E80" s="24">
        <v>865681</v>
      </c>
      <c r="F80" s="25">
        <v>0.6263718691572555</v>
      </c>
      <c r="G80" s="25">
        <v>0.00023339676641498386</v>
      </c>
    </row>
    <row r="81" spans="1:7" ht="11.25">
      <c r="A81" s="18" t="s">
        <v>60</v>
      </c>
      <c r="B81" s="24">
        <v>471216</v>
      </c>
      <c r="C81" s="25">
        <v>0.34093982457244687</v>
      </c>
      <c r="D81" s="25"/>
      <c r="E81" s="24">
        <v>470952</v>
      </c>
      <c r="F81" s="25">
        <v>0.3407618794028607</v>
      </c>
      <c r="G81" s="25">
        <v>-0.0005602526230009675</v>
      </c>
    </row>
    <row r="82" spans="1:7" ht="11.25">
      <c r="A82" s="18" t="s">
        <v>61</v>
      </c>
      <c r="B82" s="24">
        <v>1336695</v>
      </c>
      <c r="C82" s="25">
        <v>0.9671415206760103</v>
      </c>
      <c r="D82" s="25"/>
      <c r="E82" s="24">
        <v>1336633</v>
      </c>
      <c r="F82" s="25">
        <v>0.9671337485601161</v>
      </c>
      <c r="G82" s="25">
        <v>-4.63830567182244E-05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681973</v>
      </c>
      <c r="C84" s="25">
        <v>0.4934292447267184</v>
      </c>
      <c r="D84" s="25"/>
      <c r="E84" s="24">
        <v>681383</v>
      </c>
      <c r="F84" s="25">
        <v>0.4930212668661762</v>
      </c>
      <c r="G84" s="25">
        <v>-0.000865136889583562</v>
      </c>
    </row>
    <row r="85" spans="1:7" ht="11.25">
      <c r="A85" s="18" t="s">
        <v>64</v>
      </c>
      <c r="B85" s="24">
        <v>525951</v>
      </c>
      <c r="C85" s="25">
        <v>0.3805423450682978</v>
      </c>
      <c r="D85" s="25"/>
      <c r="E85" s="24">
        <v>526048</v>
      </c>
      <c r="F85" s="25">
        <v>0.38062712364766693</v>
      </c>
      <c r="G85" s="25">
        <v>0.00018442782692673632</v>
      </c>
    </row>
    <row r="86" spans="1:7" ht="11.25">
      <c r="A86" s="18" t="s">
        <v>65</v>
      </c>
      <c r="B86" s="24">
        <v>128771</v>
      </c>
      <c r="C86" s="25">
        <v>0.09316993088099419</v>
      </c>
      <c r="D86" s="25"/>
      <c r="E86" s="24">
        <v>129202</v>
      </c>
      <c r="F86" s="25">
        <v>0.09348535804627309</v>
      </c>
      <c r="G86" s="25">
        <v>0.003347026892700944</v>
      </c>
    </row>
    <row r="87" spans="1:7" ht="11.25">
      <c r="A87" s="18" t="s">
        <v>61</v>
      </c>
      <c r="B87" s="24">
        <v>1336695</v>
      </c>
      <c r="C87" s="25">
        <v>0.9671415206760104</v>
      </c>
      <c r="D87" s="25"/>
      <c r="E87" s="24">
        <v>1336633</v>
      </c>
      <c r="F87" s="25">
        <v>0.9671337485601162</v>
      </c>
      <c r="G87" s="25">
        <v>-4.63830567182244E-05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24">
        <v>308457</v>
      </c>
      <c r="C89" s="25">
        <v>0.2231784902637925</v>
      </c>
      <c r="D89" s="25"/>
      <c r="E89" s="24">
        <v>309399</v>
      </c>
      <c r="F89" s="25">
        <v>0.2238686420810734</v>
      </c>
      <c r="G89" s="25">
        <v>0.0030539102695026354</v>
      </c>
    </row>
    <row r="90" spans="1:7" ht="11.25">
      <c r="A90" s="23" t="s">
        <v>103</v>
      </c>
      <c r="B90" s="24">
        <v>294471</v>
      </c>
      <c r="C90" s="25">
        <v>0.21305917261229035</v>
      </c>
      <c r="D90" s="25"/>
      <c r="E90" s="24">
        <v>293982</v>
      </c>
      <c r="F90" s="25">
        <v>0.21271352246218678</v>
      </c>
      <c r="G90" s="25">
        <v>-0.0016606049492140507</v>
      </c>
    </row>
    <row r="91" spans="1:7" ht="11.25">
      <c r="A91" s="23" t="s">
        <v>114</v>
      </c>
      <c r="B91" s="24">
        <v>282329</v>
      </c>
      <c r="C91" s="25">
        <v>0.20427404785006104</v>
      </c>
      <c r="D91" s="25"/>
      <c r="E91" s="24">
        <v>279951</v>
      </c>
      <c r="F91" s="25">
        <v>0.2025612565626863</v>
      </c>
      <c r="G91" s="25">
        <v>-0.00842279751637276</v>
      </c>
    </row>
    <row r="92" spans="1:7" ht="11.25">
      <c r="A92" s="23" t="s">
        <v>105</v>
      </c>
      <c r="B92" s="24">
        <v>211892</v>
      </c>
      <c r="C92" s="25">
        <v>0.15331062890119376</v>
      </c>
      <c r="D92" s="25"/>
      <c r="E92" s="24">
        <v>212391</v>
      </c>
      <c r="F92" s="25">
        <v>0.1536775644402253</v>
      </c>
      <c r="G92" s="25">
        <v>0.0023549732882788277</v>
      </c>
    </row>
    <row r="93" spans="1:7" ht="11.25">
      <c r="A93" s="23" t="s">
        <v>108</v>
      </c>
      <c r="B93" s="24">
        <v>160270</v>
      </c>
      <c r="C93" s="25">
        <v>0.11596046332091028</v>
      </c>
      <c r="D93" s="25"/>
      <c r="E93" s="24">
        <v>161218</v>
      </c>
      <c r="F93" s="25">
        <v>0.11665084482828482</v>
      </c>
      <c r="G93" s="25">
        <v>0.005915018406439154</v>
      </c>
    </row>
    <row r="94" spans="1:7" ht="11.25">
      <c r="A94" s="23" t="s">
        <v>115</v>
      </c>
      <c r="B94" s="24">
        <v>69721</v>
      </c>
      <c r="C94" s="25">
        <v>0.05044537008296741</v>
      </c>
      <c r="D94" s="25"/>
      <c r="E94" s="24">
        <v>69784</v>
      </c>
      <c r="F94" s="25">
        <v>0.050492888855444354</v>
      </c>
      <c r="G94" s="25">
        <v>0.0009036014973968776</v>
      </c>
    </row>
    <row r="95" spans="1:7" ht="11.25">
      <c r="A95" s="23" t="s">
        <v>119</v>
      </c>
      <c r="B95" s="24">
        <v>9555</v>
      </c>
      <c r="C95" s="25">
        <v>0.00691334764479502</v>
      </c>
      <c r="D95" s="25"/>
      <c r="E95" s="24">
        <v>9908</v>
      </c>
      <c r="F95" s="25">
        <v>0.007169029330215274</v>
      </c>
      <c r="G95" s="25">
        <v>0.03694400837257983</v>
      </c>
    </row>
    <row r="96" spans="1:7" ht="11.25">
      <c r="A96" s="22" t="s">
        <v>111</v>
      </c>
      <c r="B96" s="24">
        <v>1336695</v>
      </c>
      <c r="C96" s="25">
        <v>0.9671415206760103</v>
      </c>
      <c r="D96" s="25"/>
      <c r="E96" s="24">
        <v>1336633</v>
      </c>
      <c r="F96" s="25">
        <v>0.9671337485601161</v>
      </c>
      <c r="G96" s="25">
        <v>-4.63830567182244E-05</v>
      </c>
    </row>
    <row r="97" spans="1:7" ht="11.25">
      <c r="A97" s="22" t="s">
        <v>69</v>
      </c>
      <c r="B97" s="24"/>
      <c r="G97" s="20"/>
    </row>
    <row r="98" spans="1:7" ht="11.25">
      <c r="A98" s="23" t="s">
        <v>79</v>
      </c>
      <c r="B98" s="24">
        <v>19557</v>
      </c>
      <c r="E98" s="18">
        <v>16793</v>
      </c>
      <c r="G98" s="25">
        <v>-0.14133046990847264</v>
      </c>
    </row>
    <row r="99" spans="1:7" ht="11.25">
      <c r="A99" s="23" t="s">
        <v>70</v>
      </c>
      <c r="B99" s="24">
        <v>13819</v>
      </c>
      <c r="C99" s="27">
        <v>0.6675200463723312</v>
      </c>
      <c r="E99" s="18">
        <v>11817</v>
      </c>
      <c r="F99" s="27">
        <v>0.6169468518325154</v>
      </c>
      <c r="G99" s="25">
        <v>-0.14487300094073374</v>
      </c>
    </row>
    <row r="100" spans="1:7" ht="11.25">
      <c r="A100" s="23" t="s">
        <v>71</v>
      </c>
      <c r="B100" s="24">
        <v>6061</v>
      </c>
      <c r="C100" s="27">
        <v>0.29277364505844844</v>
      </c>
      <c r="E100" s="18">
        <v>6495</v>
      </c>
      <c r="F100" s="27">
        <v>0.339093661898298</v>
      </c>
      <c r="G100" s="25">
        <v>0.07160534565253251</v>
      </c>
    </row>
    <row r="101" spans="1:7" ht="11.25">
      <c r="A101" s="23" t="s">
        <v>72</v>
      </c>
      <c r="B101" s="24">
        <v>647</v>
      </c>
      <c r="C101" s="27">
        <v>0.03125301903197759</v>
      </c>
      <c r="E101" s="18">
        <v>674</v>
      </c>
      <c r="F101" s="27">
        <v>0.03518847238174794</v>
      </c>
      <c r="G101" s="25">
        <v>0.04173106646058722</v>
      </c>
    </row>
    <row r="102" spans="1:7" ht="12" thickBot="1">
      <c r="A102" s="28" t="s">
        <v>73</v>
      </c>
      <c r="B102" s="63">
        <v>20527</v>
      </c>
      <c r="C102" s="30">
        <v>0.9915467104627572</v>
      </c>
      <c r="D102" s="29"/>
      <c r="E102" s="29">
        <v>18986</v>
      </c>
      <c r="F102" s="30">
        <v>0.9912289861125614</v>
      </c>
      <c r="G102" s="31">
        <v>-0.07507185657913962</v>
      </c>
    </row>
    <row r="103" spans="1:7" ht="11.25">
      <c r="A103" s="21" t="s">
        <v>100</v>
      </c>
      <c r="G103" s="20"/>
    </row>
    <row r="104" spans="1:7" ht="11.25">
      <c r="A104" s="93" t="s">
        <v>109</v>
      </c>
      <c r="B104" s="93"/>
      <c r="C104" s="93"/>
      <c r="D104" s="93"/>
      <c r="E104" s="93"/>
      <c r="F104" s="93"/>
      <c r="G104" s="93"/>
    </row>
    <row r="105" spans="1:7" ht="22.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122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101</v>
      </c>
      <c r="C110" s="95"/>
      <c r="D110" s="49"/>
      <c r="E110" s="95" t="s">
        <v>123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92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45414</v>
      </c>
      <c r="C114" s="25">
        <v>0.016343208089625298</v>
      </c>
      <c r="D114" s="25"/>
      <c r="E114" s="24">
        <v>45423</v>
      </c>
      <c r="F114" s="25">
        <v>0.01635668321912259</v>
      </c>
      <c r="G114" s="25">
        <v>0.00019817677368205722</v>
      </c>
    </row>
    <row r="115" spans="1:7" ht="11.25">
      <c r="A115" s="23" t="s">
        <v>44</v>
      </c>
      <c r="B115" s="24">
        <v>67909</v>
      </c>
      <c r="C115" s="25">
        <v>0.024438519358752023</v>
      </c>
      <c r="D115" s="25"/>
      <c r="E115" s="24">
        <v>68049</v>
      </c>
      <c r="F115" s="25">
        <v>0.024504236540476697</v>
      </c>
      <c r="G115" s="25">
        <v>0.0020615824117569126</v>
      </c>
    </row>
    <row r="116" spans="1:7" ht="11.25">
      <c r="A116" s="23" t="s">
        <v>45</v>
      </c>
      <c r="B116" s="24">
        <v>113323</v>
      </c>
      <c r="C116" s="25">
        <v>0.040781727448377325</v>
      </c>
      <c r="D116" s="25"/>
      <c r="E116" s="24">
        <v>113472</v>
      </c>
      <c r="F116" s="25">
        <v>0.04086091975959928</v>
      </c>
      <c r="G116" s="25">
        <v>0.0013148257635255955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18302</v>
      </c>
      <c r="C118" s="25">
        <v>0.006586369719829176</v>
      </c>
      <c r="D118" s="25"/>
      <c r="E118" s="24">
        <v>18356</v>
      </c>
      <c r="F118" s="25">
        <v>0.006609939395685318</v>
      </c>
      <c r="G118" s="25">
        <v>0.002950497213419334</v>
      </c>
    </row>
    <row r="119" spans="1:7" ht="11.25">
      <c r="A119" s="23" t="s">
        <v>49</v>
      </c>
      <c r="B119" s="24">
        <v>8831</v>
      </c>
      <c r="C119" s="25">
        <v>0.0031780259532188534</v>
      </c>
      <c r="D119" s="25"/>
      <c r="E119" s="24">
        <v>8832</v>
      </c>
      <c r="F119" s="25">
        <v>0.003180376157261535</v>
      </c>
      <c r="G119" s="25">
        <v>0.00011323745895142068</v>
      </c>
    </row>
    <row r="120" spans="1:7" ht="11.25">
      <c r="A120" s="23" t="s">
        <v>48</v>
      </c>
      <c r="B120" s="24">
        <v>2009</v>
      </c>
      <c r="C120" s="25">
        <v>0.0007229820110991594</v>
      </c>
      <c r="D120" s="25"/>
      <c r="E120" s="24">
        <v>2020</v>
      </c>
      <c r="F120" s="25">
        <v>0.0007273958149533854</v>
      </c>
      <c r="G120" s="25">
        <v>0.005475360876057822</v>
      </c>
    </row>
    <row r="121" spans="1:7" ht="11.25">
      <c r="A121" s="23" t="s">
        <v>76</v>
      </c>
      <c r="B121" s="24">
        <v>38013</v>
      </c>
      <c r="C121" s="25">
        <v>0.013679798500703009</v>
      </c>
      <c r="D121" s="25"/>
      <c r="E121" s="24">
        <v>38154</v>
      </c>
      <c r="F121" s="25">
        <v>0.013739138576104688</v>
      </c>
      <c r="G121" s="25">
        <v>0.0037092573593244804</v>
      </c>
    </row>
    <row r="122" spans="1:7" ht="11.25">
      <c r="A122" s="23" t="s">
        <v>50</v>
      </c>
      <c r="B122" s="24">
        <v>46168</v>
      </c>
      <c r="C122" s="25">
        <v>0.016614551263527122</v>
      </c>
      <c r="D122" s="25"/>
      <c r="E122" s="24">
        <v>46110</v>
      </c>
      <c r="F122" s="25">
        <v>0.01660406981559436</v>
      </c>
      <c r="G122" s="25">
        <v>-0.0012562814070351536</v>
      </c>
    </row>
    <row r="123" spans="1:7" ht="11.25">
      <c r="A123" s="23" t="s">
        <v>51</v>
      </c>
      <c r="B123" s="24">
        <v>113323</v>
      </c>
      <c r="C123" s="25">
        <v>0.04078172744837732</v>
      </c>
      <c r="D123" s="25"/>
      <c r="E123" s="24">
        <v>113472</v>
      </c>
      <c r="F123" s="25">
        <v>0.04086091975959928</v>
      </c>
      <c r="G123" s="25">
        <v>0.0013148257635255955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29968</v>
      </c>
      <c r="C125" s="25">
        <v>0.021682805046490543</v>
      </c>
      <c r="D125" s="25"/>
      <c r="E125" s="24">
        <v>29945</v>
      </c>
      <c r="F125" s="25">
        <v>0.021666994680389216</v>
      </c>
      <c r="G125" s="25">
        <v>-0.000767485317672234</v>
      </c>
    </row>
    <row r="126" spans="1:7" ht="11.25">
      <c r="A126" s="23" t="s">
        <v>54</v>
      </c>
      <c r="B126" s="24">
        <v>235</v>
      </c>
      <c r="C126" s="25">
        <v>0.00017003000486936993</v>
      </c>
      <c r="D126" s="25"/>
      <c r="E126" s="24">
        <v>233</v>
      </c>
      <c r="F126" s="25">
        <v>0.0001685894059285586</v>
      </c>
      <c r="G126" s="25">
        <v>-0.008510638297872353</v>
      </c>
    </row>
    <row r="127" spans="1:7" ht="11.25">
      <c r="A127" s="23" t="s">
        <v>55</v>
      </c>
      <c r="B127" s="24">
        <v>12586</v>
      </c>
      <c r="C127" s="25">
        <v>0.009106372941642085</v>
      </c>
      <c r="D127" s="25"/>
      <c r="E127" s="24">
        <v>12609</v>
      </c>
      <c r="F127" s="25">
        <v>0.009123364031558778</v>
      </c>
      <c r="G127" s="25">
        <v>0.001827427300174822</v>
      </c>
    </row>
    <row r="128" spans="1:7" ht="11.25">
      <c r="A128" s="23" t="s">
        <v>56</v>
      </c>
      <c r="B128" s="24">
        <v>2625</v>
      </c>
      <c r="C128" s="25">
        <v>0.0018992713309876428</v>
      </c>
      <c r="D128" s="25"/>
      <c r="E128" s="24">
        <v>2636</v>
      </c>
      <c r="F128" s="25">
        <v>0.0019073033220072125</v>
      </c>
      <c r="G128" s="25">
        <v>0.0041904761904763</v>
      </c>
    </row>
    <row r="129" spans="1:7" ht="11.25">
      <c r="A129" s="23" t="s">
        <v>57</v>
      </c>
      <c r="B129" s="24">
        <v>45414</v>
      </c>
      <c r="C129" s="25">
        <v>0.032858479323989644</v>
      </c>
      <c r="D129" s="25"/>
      <c r="E129" s="24">
        <v>45423</v>
      </c>
      <c r="F129" s="25">
        <v>0.03286625143988377</v>
      </c>
      <c r="G129" s="25">
        <v>0.00019817677368205722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32930</v>
      </c>
      <c r="C131" s="25">
        <v>0.02382590663978022</v>
      </c>
      <c r="D131" s="25"/>
      <c r="E131" s="24">
        <v>32907</v>
      </c>
      <c r="F131" s="25">
        <v>0.023810178458759993</v>
      </c>
      <c r="G131" s="25">
        <v>-0.0006984512602490334</v>
      </c>
    </row>
    <row r="132" spans="1:7" ht="11.25">
      <c r="A132" s="18" t="s">
        <v>60</v>
      </c>
      <c r="B132" s="24">
        <v>12484</v>
      </c>
      <c r="C132" s="25">
        <v>0.009032572684209423</v>
      </c>
      <c r="D132" s="25"/>
      <c r="E132" s="24">
        <v>12516</v>
      </c>
      <c r="F132" s="25">
        <v>0.009056072981123774</v>
      </c>
      <c r="G132" s="25">
        <v>0.002563280999679618</v>
      </c>
    </row>
    <row r="133" spans="1:7" ht="11.25">
      <c r="A133" s="18" t="s">
        <v>61</v>
      </c>
      <c r="B133" s="24">
        <v>45414</v>
      </c>
      <c r="C133" s="25">
        <v>0.032858479323989644</v>
      </c>
      <c r="D133" s="25"/>
      <c r="E133" s="24">
        <v>45423</v>
      </c>
      <c r="F133" s="25">
        <v>0.03286625143988377</v>
      </c>
      <c r="G133" s="25">
        <v>0.00019817677368205722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11437</v>
      </c>
      <c r="C135" s="25">
        <v>0.008275034747621209</v>
      </c>
      <c r="D135" s="25"/>
      <c r="E135" s="24">
        <v>11438</v>
      </c>
      <c r="F135" s="25">
        <v>0.008276075643823405</v>
      </c>
      <c r="G135" s="25">
        <v>8.743551630674418E-05</v>
      </c>
    </row>
    <row r="136" spans="1:7" ht="11.25">
      <c r="A136" s="18" t="s">
        <v>64</v>
      </c>
      <c r="B136" s="24">
        <v>20786</v>
      </c>
      <c r="C136" s="25">
        <v>0.015039334813679674</v>
      </c>
      <c r="D136" s="25"/>
      <c r="E136" s="24">
        <v>20742</v>
      </c>
      <c r="F136" s="25">
        <v>0.0150080749260522</v>
      </c>
      <c r="G136" s="25">
        <v>-0.0021168093909361696</v>
      </c>
    </row>
    <row r="137" spans="1:7" ht="11.25">
      <c r="A137" s="18" t="s">
        <v>65</v>
      </c>
      <c r="B137" s="24">
        <v>13191</v>
      </c>
      <c r="C137" s="25">
        <v>0.00954410976268876</v>
      </c>
      <c r="D137" s="25"/>
      <c r="E137" s="24">
        <v>13243</v>
      </c>
      <c r="F137" s="25">
        <v>0.009582100870008162</v>
      </c>
      <c r="G137" s="25">
        <v>0.003942081722386526</v>
      </c>
    </row>
    <row r="138" spans="1:7" ht="11.25">
      <c r="A138" s="18" t="s">
        <v>61</v>
      </c>
      <c r="B138" s="24">
        <v>45414</v>
      </c>
      <c r="C138" s="25">
        <v>0.032858479323989644</v>
      </c>
      <c r="D138" s="25"/>
      <c r="E138" s="24">
        <v>45423</v>
      </c>
      <c r="F138" s="25">
        <v>0.03286625143988377</v>
      </c>
      <c r="G138" s="25">
        <v>0.00019817677368205722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14318</v>
      </c>
      <c r="C140" s="25">
        <v>0.010359530254126122</v>
      </c>
      <c r="D140" s="25"/>
      <c r="E140" s="24">
        <v>14278</v>
      </c>
      <c r="F140" s="25">
        <v>0.010330985140978369</v>
      </c>
      <c r="G140" s="25">
        <v>-0.002793686269031981</v>
      </c>
    </row>
    <row r="141" spans="1:7" ht="11.25">
      <c r="A141" s="23" t="s">
        <v>99</v>
      </c>
      <c r="B141" s="24">
        <v>13693</v>
      </c>
      <c r="C141" s="25">
        <v>0.009907322794367159</v>
      </c>
      <c r="D141" s="25"/>
      <c r="E141" s="24">
        <v>13729</v>
      </c>
      <c r="F141" s="25">
        <v>0.009933750875507215</v>
      </c>
      <c r="G141" s="25">
        <v>0.002629080552106977</v>
      </c>
    </row>
    <row r="142" spans="1:7" ht="11.25">
      <c r="A142" s="23" t="s">
        <v>87</v>
      </c>
      <c r="B142" s="24">
        <v>12356</v>
      </c>
      <c r="C142" s="25">
        <v>0.008939960596450787</v>
      </c>
      <c r="D142" s="25"/>
      <c r="E142" s="24">
        <v>12379</v>
      </c>
      <c r="F142" s="25">
        <v>0.00895694530467651</v>
      </c>
      <c r="G142" s="25">
        <v>0.0018614438329556116</v>
      </c>
    </row>
    <row r="143" spans="1:7" ht="11.25">
      <c r="A143" s="23" t="s">
        <v>88</v>
      </c>
      <c r="B143" s="24">
        <v>1617</v>
      </c>
      <c r="C143" s="25">
        <v>0.001169951139888388</v>
      </c>
      <c r="D143" s="25"/>
      <c r="E143" s="24">
        <v>1608</v>
      </c>
      <c r="F143" s="25">
        <v>0.0011634839688116835</v>
      </c>
      <c r="G143" s="25">
        <v>-0.005565862708719838</v>
      </c>
    </row>
    <row r="144" spans="1:7" ht="11.25">
      <c r="A144" s="23" t="s">
        <v>89</v>
      </c>
      <c r="B144" s="24">
        <v>2085</v>
      </c>
      <c r="C144" s="25">
        <v>0.0015085640857558991</v>
      </c>
      <c r="D144" s="25"/>
      <c r="E144" s="24">
        <v>2083</v>
      </c>
      <c r="F144" s="25">
        <v>0.001507174817807672</v>
      </c>
      <c r="G144" s="25">
        <v>-0.0009592326139088447</v>
      </c>
    </row>
    <row r="145" spans="1:7" ht="11.25">
      <c r="A145" s="23" t="s">
        <v>90</v>
      </c>
      <c r="B145" s="24">
        <v>1345</v>
      </c>
      <c r="C145" s="25">
        <v>0.0009731504534012874</v>
      </c>
      <c r="D145" s="25"/>
      <c r="E145" s="24">
        <v>1346</v>
      </c>
      <c r="F145" s="25">
        <v>0.0009739113321023172</v>
      </c>
      <c r="G145" s="25">
        <v>0.0007434944237918462</v>
      </c>
    </row>
    <row r="146" spans="1:7" ht="11.25">
      <c r="A146" s="22" t="s">
        <v>61</v>
      </c>
      <c r="B146" s="24">
        <v>45414</v>
      </c>
      <c r="C146" s="25">
        <v>0.0009731504534012874</v>
      </c>
      <c r="D146" s="25"/>
      <c r="E146" s="24">
        <v>45423</v>
      </c>
      <c r="F146" s="25">
        <v>0.0009739113321023172</v>
      </c>
      <c r="G146" s="25">
        <v>0.00019817677368205722</v>
      </c>
    </row>
    <row r="147" spans="1:7" ht="11.25">
      <c r="A147" s="22" t="s">
        <v>69</v>
      </c>
      <c r="B147" s="24"/>
      <c r="G147" s="20"/>
    </row>
    <row r="148" spans="1:7" ht="11.25">
      <c r="A148" s="23" t="s">
        <v>79</v>
      </c>
      <c r="B148" s="24">
        <v>238</v>
      </c>
      <c r="E148" s="18">
        <v>200</v>
      </c>
      <c r="G148" s="25">
        <v>-0.15966386554621848</v>
      </c>
    </row>
    <row r="149" spans="1:7" ht="11.25">
      <c r="A149" s="23" t="s">
        <v>70</v>
      </c>
      <c r="B149" s="24">
        <v>116</v>
      </c>
      <c r="C149" s="27">
        <v>0.005603323350400927</v>
      </c>
      <c r="E149" s="18">
        <v>105</v>
      </c>
      <c r="F149" s="27">
        <v>0.00548188367964916</v>
      </c>
      <c r="G149" s="25">
        <v>-0.09482758620689657</v>
      </c>
    </row>
    <row r="150" spans="1:7" ht="11.25">
      <c r="A150" s="23" t="s">
        <v>71</v>
      </c>
      <c r="B150" s="24">
        <v>59</v>
      </c>
      <c r="C150" s="27">
        <v>0.0028499661868418512</v>
      </c>
      <c r="E150" s="18">
        <v>63</v>
      </c>
      <c r="F150" s="27">
        <v>0.0032891302077894956</v>
      </c>
      <c r="G150" s="25">
        <v>0.06779661016949157</v>
      </c>
    </row>
    <row r="151" spans="1:7" ht="11.25">
      <c r="A151" s="23" t="s">
        <v>72</v>
      </c>
      <c r="B151" s="24">
        <v>0</v>
      </c>
      <c r="C151" s="27">
        <v>0</v>
      </c>
      <c r="E151" s="18">
        <v>0</v>
      </c>
      <c r="F151" s="27">
        <v>0</v>
      </c>
      <c r="G151" s="25">
        <v>0</v>
      </c>
    </row>
    <row r="152" spans="1:7" ht="12" thickBot="1">
      <c r="A152" s="28" t="s">
        <v>73</v>
      </c>
      <c r="B152" s="63">
        <v>175</v>
      </c>
      <c r="C152" s="30">
        <v>0.008453289537242779</v>
      </c>
      <c r="D152" s="29"/>
      <c r="E152" s="29">
        <v>168</v>
      </c>
      <c r="F152" s="30">
        <v>0.008771013887438655</v>
      </c>
      <c r="G152" s="31">
        <v>-0.04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57:G57"/>
    <mergeCell ref="B59:C59"/>
    <mergeCell ref="A2:G2"/>
    <mergeCell ref="A3:G3"/>
    <mergeCell ref="A4:G4"/>
    <mergeCell ref="E6:F6"/>
    <mergeCell ref="B6:C6"/>
    <mergeCell ref="A53:G53"/>
    <mergeCell ref="E59:F59"/>
    <mergeCell ref="A107:G107"/>
    <mergeCell ref="B110:C110"/>
    <mergeCell ref="E110:F110"/>
    <mergeCell ref="A104:G104"/>
    <mergeCell ref="A54:G54"/>
    <mergeCell ref="A105:G105"/>
    <mergeCell ref="A108:G108"/>
    <mergeCell ref="A56:G56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M36"/>
  <sheetViews>
    <sheetView showGridLines="0" zoomScalePageLayoutView="0" workbookViewId="0" topLeftCell="A1">
      <selection activeCell="A1" sqref="A1"/>
    </sheetView>
  </sheetViews>
  <sheetFormatPr defaultColWidth="7.3984375" defaultRowHeight="15"/>
  <cols>
    <col min="1" max="1" width="3.8984375" style="4" bestFit="1" customWidth="1"/>
    <col min="2" max="2" width="17.09765625" style="4" customWidth="1"/>
    <col min="3" max="3" width="7.5" style="4" bestFit="1" customWidth="1"/>
    <col min="4" max="4" width="8" style="4" customWidth="1"/>
    <col min="5" max="5" width="8.09765625" style="4" customWidth="1"/>
    <col min="6" max="6" width="7.5" style="4" customWidth="1"/>
    <col min="7" max="7" width="7.09765625" style="4" customWidth="1"/>
    <col min="8" max="8" width="6.09765625" style="4" bestFit="1" customWidth="1"/>
    <col min="9" max="9" width="7.69921875" style="4" bestFit="1" customWidth="1"/>
    <col min="10" max="10" width="5.3984375" style="4" bestFit="1" customWidth="1"/>
    <col min="11" max="11" width="5.59765625" style="4" customWidth="1"/>
    <col min="12" max="12" width="6.19921875" style="4" customWidth="1"/>
    <col min="13" max="13" width="9" style="4" customWidth="1"/>
    <col min="14" max="16384" width="7.3984375" style="4" customWidth="1"/>
  </cols>
  <sheetData>
    <row r="2" spans="2:13" ht="13.5">
      <c r="B2" s="91" t="s">
        <v>74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3.5">
      <c r="A3" s="4" t="s">
        <v>34</v>
      </c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2:13" ht="13.5">
      <c r="B4" s="92" t="s">
        <v>124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12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1.25">
      <c r="A6" s="34"/>
      <c r="B6" s="34"/>
      <c r="C6" s="34"/>
      <c r="D6" s="34"/>
      <c r="E6" s="35" t="s">
        <v>31</v>
      </c>
      <c r="F6" s="35"/>
      <c r="G6" s="35"/>
      <c r="H6" s="36" t="s">
        <v>1</v>
      </c>
      <c r="I6" s="36"/>
      <c r="J6" s="36"/>
      <c r="K6" s="36"/>
      <c r="L6" s="36" t="s">
        <v>1</v>
      </c>
      <c r="M6" s="37" t="s">
        <v>93</v>
      </c>
    </row>
    <row r="7" spans="1:13" ht="11.25">
      <c r="A7" s="38"/>
      <c r="B7" s="38"/>
      <c r="C7" s="39" t="s">
        <v>81</v>
      </c>
      <c r="D7" s="39" t="s">
        <v>81</v>
      </c>
      <c r="E7" s="40"/>
      <c r="F7" s="40"/>
      <c r="G7" s="40"/>
      <c r="H7" s="41" t="s">
        <v>3</v>
      </c>
      <c r="I7" s="41"/>
      <c r="J7" s="41"/>
      <c r="K7" s="41"/>
      <c r="L7" s="41" t="s">
        <v>3</v>
      </c>
      <c r="M7" s="42" t="s">
        <v>80</v>
      </c>
    </row>
    <row r="8" spans="1:13" ht="11.25">
      <c r="A8" s="43"/>
      <c r="B8" s="43"/>
      <c r="C8" s="42" t="s">
        <v>9</v>
      </c>
      <c r="D8" s="42" t="s">
        <v>10</v>
      </c>
      <c r="E8" s="42" t="s">
        <v>26</v>
      </c>
      <c r="F8" s="42" t="s">
        <v>27</v>
      </c>
      <c r="G8" s="42" t="s">
        <v>30</v>
      </c>
      <c r="H8" s="42" t="s">
        <v>5</v>
      </c>
      <c r="I8" s="44" t="s">
        <v>6</v>
      </c>
      <c r="J8" s="44"/>
      <c r="K8" s="44"/>
      <c r="L8" s="42" t="s">
        <v>77</v>
      </c>
      <c r="M8" s="42" t="s">
        <v>84</v>
      </c>
    </row>
    <row r="9" spans="1:13" ht="11.25">
      <c r="A9" s="45" t="s">
        <v>7</v>
      </c>
      <c r="B9" s="46" t="s">
        <v>8</v>
      </c>
      <c r="C9" s="47" t="s">
        <v>82</v>
      </c>
      <c r="D9" s="47" t="s">
        <v>83</v>
      </c>
      <c r="E9" s="47" t="s">
        <v>28</v>
      </c>
      <c r="F9" s="45" t="s">
        <v>29</v>
      </c>
      <c r="G9" s="45" t="s">
        <v>4</v>
      </c>
      <c r="H9" s="45" t="s">
        <v>11</v>
      </c>
      <c r="I9" s="45" t="s">
        <v>12</v>
      </c>
      <c r="J9" s="45" t="s">
        <v>13</v>
      </c>
      <c r="K9" s="45" t="s">
        <v>2</v>
      </c>
      <c r="L9" s="45" t="s">
        <v>78</v>
      </c>
      <c r="M9" s="47" t="s">
        <v>94</v>
      </c>
    </row>
    <row r="10" spans="1:13" ht="11.25">
      <c r="A10" s="5">
        <v>67</v>
      </c>
      <c r="B10" s="6" t="s">
        <v>14</v>
      </c>
      <c r="C10" s="7">
        <v>212995</v>
      </c>
      <c r="D10" s="7">
        <v>210783</v>
      </c>
      <c r="E10" s="7">
        <v>12417.874162</v>
      </c>
      <c r="F10" s="7">
        <v>5586.38302</v>
      </c>
      <c r="G10" s="7">
        <v>2801.064436</v>
      </c>
      <c r="H10" s="7">
        <v>3615</v>
      </c>
      <c r="I10" s="7">
        <v>2005</v>
      </c>
      <c r="J10" s="7">
        <v>507</v>
      </c>
      <c r="K10" s="7">
        <v>108</v>
      </c>
      <c r="L10" s="8">
        <v>2620</v>
      </c>
      <c r="M10" s="9">
        <v>1</v>
      </c>
    </row>
    <row r="11" spans="1:13" ht="10.5" customHeight="1" hidden="1">
      <c r="A11" s="5">
        <v>70</v>
      </c>
      <c r="B11" s="6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>
        <v>0</v>
      </c>
      <c r="M11" s="9" t="e">
        <v>#DIV/0!</v>
      </c>
    </row>
    <row r="12" spans="1:13" ht="11.25">
      <c r="A12" s="5">
        <v>78</v>
      </c>
      <c r="B12" s="6" t="s">
        <v>106</v>
      </c>
      <c r="C12" s="7">
        <v>278433</v>
      </c>
      <c r="D12" s="7">
        <v>274426</v>
      </c>
      <c r="E12" s="7">
        <v>14364.025595</v>
      </c>
      <c r="F12" s="7">
        <v>5616.544614</v>
      </c>
      <c r="G12" s="7">
        <v>1945.861854</v>
      </c>
      <c r="H12" s="7">
        <v>5225</v>
      </c>
      <c r="I12" s="7">
        <v>3999</v>
      </c>
      <c r="J12" s="7">
        <v>2487</v>
      </c>
      <c r="K12" s="7">
        <v>71</v>
      </c>
      <c r="L12" s="8">
        <v>6557</v>
      </c>
      <c r="M12" s="9">
        <v>0.999842636187527</v>
      </c>
    </row>
    <row r="13" spans="1:13" ht="11.25">
      <c r="A13" s="5">
        <v>80</v>
      </c>
      <c r="B13" s="6" t="s">
        <v>16</v>
      </c>
      <c r="C13" s="7">
        <v>69856</v>
      </c>
      <c r="D13" s="7">
        <v>65926</v>
      </c>
      <c r="E13" s="7">
        <v>3732.712991</v>
      </c>
      <c r="F13" s="7">
        <v>3661.52774</v>
      </c>
      <c r="G13" s="7">
        <v>597.072798</v>
      </c>
      <c r="H13" s="7">
        <v>1116</v>
      </c>
      <c r="I13" s="7">
        <v>983</v>
      </c>
      <c r="J13" s="7">
        <v>214</v>
      </c>
      <c r="K13" s="7">
        <v>35</v>
      </c>
      <c r="L13" s="8">
        <v>1232</v>
      </c>
      <c r="M13" s="9">
        <v>1</v>
      </c>
    </row>
    <row r="14" spans="1:13" ht="11.25">
      <c r="A14" s="5">
        <v>81</v>
      </c>
      <c r="B14" s="57" t="s">
        <v>21</v>
      </c>
      <c r="C14" s="7">
        <v>10365</v>
      </c>
      <c r="D14" s="7">
        <v>8689</v>
      </c>
      <c r="E14" s="7">
        <v>308.904979</v>
      </c>
      <c r="F14" s="7">
        <v>54.433432</v>
      </c>
      <c r="G14" s="7">
        <v>16.802899</v>
      </c>
      <c r="H14" s="7">
        <v>589</v>
      </c>
      <c r="I14" s="7">
        <v>266</v>
      </c>
      <c r="J14" s="7">
        <v>3</v>
      </c>
      <c r="K14" s="7">
        <v>1</v>
      </c>
      <c r="L14" s="8">
        <v>270</v>
      </c>
      <c r="M14" s="9">
        <v>0.0867009551800147</v>
      </c>
    </row>
    <row r="15" spans="1:13" ht="11.25">
      <c r="A15" s="5">
        <v>88</v>
      </c>
      <c r="B15" s="6" t="s">
        <v>107</v>
      </c>
      <c r="C15" s="7">
        <v>162342</v>
      </c>
      <c r="D15" s="7">
        <v>156308</v>
      </c>
      <c r="E15" s="7">
        <v>8959.6809</v>
      </c>
      <c r="F15" s="7">
        <v>2275.123867</v>
      </c>
      <c r="G15" s="7">
        <v>791.517872</v>
      </c>
      <c r="H15" s="7">
        <v>3329</v>
      </c>
      <c r="I15" s="7">
        <v>1207</v>
      </c>
      <c r="J15" s="7">
        <v>333</v>
      </c>
      <c r="K15" s="7">
        <v>458</v>
      </c>
      <c r="L15" s="8">
        <v>1998</v>
      </c>
      <c r="M15" s="9">
        <v>1</v>
      </c>
    </row>
    <row r="16" spans="1:13" ht="11.25">
      <c r="A16" s="5">
        <v>99</v>
      </c>
      <c r="B16" s="6" t="s">
        <v>17</v>
      </c>
      <c r="C16" s="7">
        <v>293768</v>
      </c>
      <c r="D16" s="7">
        <v>283951</v>
      </c>
      <c r="E16" s="7">
        <v>13792.200444</v>
      </c>
      <c r="F16" s="7">
        <v>6992.667799</v>
      </c>
      <c r="G16" s="7">
        <v>1318.901378</v>
      </c>
      <c r="H16" s="7">
        <v>5491</v>
      </c>
      <c r="I16" s="7">
        <v>4259</v>
      </c>
      <c r="J16" s="7">
        <v>1047</v>
      </c>
      <c r="K16" s="7">
        <v>186</v>
      </c>
      <c r="L16" s="8">
        <v>5492</v>
      </c>
      <c r="M16" s="9">
        <v>0.997067778625941</v>
      </c>
    </row>
    <row r="17" spans="1:13" ht="11.25">
      <c r="A17" s="7">
        <v>107</v>
      </c>
      <c r="B17" s="11" t="s">
        <v>25</v>
      </c>
      <c r="C17" s="7">
        <v>308077</v>
      </c>
      <c r="D17" s="7">
        <v>324710</v>
      </c>
      <c r="E17" s="7">
        <v>12841.811259</v>
      </c>
      <c r="F17" s="7">
        <v>3617.420218</v>
      </c>
      <c r="G17" s="7">
        <v>1374.318342</v>
      </c>
      <c r="H17" s="7">
        <v>5528</v>
      </c>
      <c r="I17" s="7">
        <v>4124</v>
      </c>
      <c r="J17" s="7">
        <v>1211</v>
      </c>
      <c r="K17" s="7">
        <v>29</v>
      </c>
      <c r="L17" s="8">
        <v>5364</v>
      </c>
      <c r="M17" s="9">
        <v>0.9937989102264251</v>
      </c>
    </row>
    <row r="18" spans="1:11" ht="11.25">
      <c r="A18" s="7"/>
      <c r="B18" s="7"/>
      <c r="C18" s="12"/>
      <c r="D18" s="10"/>
      <c r="E18" s="10"/>
      <c r="F18" s="10"/>
      <c r="G18" s="10"/>
      <c r="H18" s="10"/>
      <c r="I18" s="10"/>
      <c r="J18" s="10"/>
      <c r="K18" s="10"/>
    </row>
    <row r="19" spans="2:13" ht="11.25">
      <c r="B19" s="6" t="s">
        <v>125</v>
      </c>
      <c r="C19" s="12">
        <v>1335836</v>
      </c>
      <c r="D19" s="10">
        <v>1324793</v>
      </c>
      <c r="E19" s="10">
        <v>66417.21033</v>
      </c>
      <c r="F19" s="10">
        <v>27804.100689999996</v>
      </c>
      <c r="G19" s="10">
        <v>8845.539579000002</v>
      </c>
      <c r="H19" s="10">
        <v>24893</v>
      </c>
      <c r="I19" s="10">
        <v>16843</v>
      </c>
      <c r="J19" s="10">
        <v>5802</v>
      </c>
      <c r="K19" s="10">
        <v>888</v>
      </c>
      <c r="L19" s="10">
        <v>23533</v>
      </c>
      <c r="M19" s="13">
        <v>0.9848829415961858</v>
      </c>
    </row>
    <row r="20" spans="1:11" ht="11.25">
      <c r="A20" s="5"/>
      <c r="B20" s="5"/>
      <c r="C20" s="12"/>
      <c r="D20" s="10"/>
      <c r="E20" s="10"/>
      <c r="F20" s="10"/>
      <c r="G20" s="10"/>
      <c r="H20" s="10"/>
      <c r="I20" s="10"/>
      <c r="J20" s="10"/>
      <c r="K20" s="10"/>
    </row>
    <row r="21" spans="1:13" ht="11.25">
      <c r="A21" s="5">
        <v>62</v>
      </c>
      <c r="B21" s="57" t="s">
        <v>18</v>
      </c>
      <c r="C21" s="7">
        <v>1607</v>
      </c>
      <c r="D21" s="7">
        <v>3276</v>
      </c>
      <c r="E21" s="7">
        <v>126.332376</v>
      </c>
      <c r="F21" s="7">
        <v>14.584716</v>
      </c>
      <c r="G21" s="7">
        <v>0.514255</v>
      </c>
      <c r="H21" s="7">
        <v>2</v>
      </c>
      <c r="I21" s="7">
        <v>14</v>
      </c>
      <c r="J21" s="7">
        <v>3</v>
      </c>
      <c r="K21" s="7">
        <v>0</v>
      </c>
      <c r="L21" s="8">
        <v>17</v>
      </c>
      <c r="M21" s="9">
        <v>0</v>
      </c>
    </row>
    <row r="22" spans="1:13" ht="11.25">
      <c r="A22" s="5">
        <v>63</v>
      </c>
      <c r="B22" s="57" t="s">
        <v>96</v>
      </c>
      <c r="C22" s="7">
        <v>14251</v>
      </c>
      <c r="D22" s="7">
        <v>19884</v>
      </c>
      <c r="E22" s="7">
        <v>841.116656</v>
      </c>
      <c r="F22" s="7">
        <v>196.516161</v>
      </c>
      <c r="G22" s="7">
        <v>33.243865</v>
      </c>
      <c r="H22" s="7">
        <v>29</v>
      </c>
      <c r="I22" s="7">
        <v>66</v>
      </c>
      <c r="J22" s="7">
        <v>86</v>
      </c>
      <c r="K22" s="7">
        <v>0</v>
      </c>
      <c r="L22" s="8">
        <v>152</v>
      </c>
      <c r="M22" s="9">
        <v>1</v>
      </c>
    </row>
    <row r="23" spans="1:13" ht="11.25">
      <c r="A23" s="5">
        <v>65</v>
      </c>
      <c r="B23" s="57" t="s">
        <v>19</v>
      </c>
      <c r="C23" s="7">
        <v>12424</v>
      </c>
      <c r="D23" s="7">
        <v>25493</v>
      </c>
      <c r="E23" s="7">
        <v>1005.077764</v>
      </c>
      <c r="F23" s="7">
        <v>231.338107</v>
      </c>
      <c r="G23" s="7">
        <v>8.339242</v>
      </c>
      <c r="H23" s="7">
        <v>73</v>
      </c>
      <c r="I23" s="7">
        <v>51</v>
      </c>
      <c r="J23" s="7">
        <v>6</v>
      </c>
      <c r="K23" s="7">
        <v>0</v>
      </c>
      <c r="L23" s="8">
        <v>57</v>
      </c>
      <c r="M23" s="9">
        <v>0</v>
      </c>
    </row>
    <row r="24" spans="1:13" ht="11.25">
      <c r="A24" s="5">
        <v>68</v>
      </c>
      <c r="B24" s="57" t="s">
        <v>20</v>
      </c>
      <c r="C24" s="7">
        <v>2083</v>
      </c>
      <c r="D24" s="7">
        <v>4377</v>
      </c>
      <c r="E24" s="7">
        <v>156.032545</v>
      </c>
      <c r="F24" s="7">
        <v>11.142214</v>
      </c>
      <c r="G24" s="7">
        <v>0.638617</v>
      </c>
      <c r="H24" s="7">
        <v>7</v>
      </c>
      <c r="I24" s="7">
        <v>4</v>
      </c>
      <c r="J24" s="7">
        <v>3</v>
      </c>
      <c r="K24" s="7">
        <v>0</v>
      </c>
      <c r="L24" s="8">
        <v>7</v>
      </c>
      <c r="M24" s="9">
        <v>0</v>
      </c>
    </row>
    <row r="25" spans="1:13" ht="11.25">
      <c r="A25" s="5">
        <v>76</v>
      </c>
      <c r="B25" s="57" t="s">
        <v>97</v>
      </c>
      <c r="C25" s="7">
        <v>13766</v>
      </c>
      <c r="D25" s="7">
        <v>12237</v>
      </c>
      <c r="E25" s="7">
        <v>751.634197</v>
      </c>
      <c r="F25" s="7">
        <v>100.312033</v>
      </c>
      <c r="G25" s="7">
        <v>14.67326</v>
      </c>
      <c r="H25" s="7">
        <v>78</v>
      </c>
      <c r="I25" s="7">
        <v>16</v>
      </c>
      <c r="J25" s="7">
        <v>21</v>
      </c>
      <c r="K25" s="7">
        <v>0</v>
      </c>
      <c r="L25" s="8">
        <v>37</v>
      </c>
      <c r="M25" s="9">
        <v>0</v>
      </c>
    </row>
    <row r="26" spans="1:13" ht="11.25">
      <c r="A26" s="5">
        <v>94</v>
      </c>
      <c r="B26" s="57" t="s">
        <v>22</v>
      </c>
      <c r="C26" s="7">
        <v>1347</v>
      </c>
      <c r="D26" s="7">
        <v>2626</v>
      </c>
      <c r="E26" s="7">
        <v>78.649928</v>
      </c>
      <c r="F26" s="7">
        <v>28.289657</v>
      </c>
      <c r="G26" s="7">
        <v>0</v>
      </c>
      <c r="H26" s="7">
        <v>7</v>
      </c>
      <c r="I26" s="7">
        <v>2</v>
      </c>
      <c r="J26" s="7">
        <v>2</v>
      </c>
      <c r="K26" s="7">
        <v>0</v>
      </c>
      <c r="L26" s="8">
        <v>4</v>
      </c>
      <c r="M26" s="9">
        <v>0</v>
      </c>
    </row>
    <row r="27" spans="1:13" ht="11.25">
      <c r="A27" s="5"/>
      <c r="B27" s="5"/>
      <c r="C27" s="12"/>
      <c r="D27" s="10"/>
      <c r="E27" s="10"/>
      <c r="F27" s="10"/>
      <c r="G27" s="10"/>
      <c r="H27" s="10"/>
      <c r="I27" s="10"/>
      <c r="J27" s="10"/>
      <c r="K27" s="10"/>
      <c r="M27" s="9"/>
    </row>
    <row r="28" spans="2:13" ht="11.25">
      <c r="B28" s="6" t="s">
        <v>23</v>
      </c>
      <c r="C28" s="12">
        <v>45478</v>
      </c>
      <c r="D28" s="10">
        <v>67893</v>
      </c>
      <c r="E28" s="10">
        <v>2958.843466</v>
      </c>
      <c r="F28" s="10">
        <v>582.182888</v>
      </c>
      <c r="G28" s="10">
        <v>57.409239</v>
      </c>
      <c r="H28" s="10">
        <v>196</v>
      </c>
      <c r="I28" s="10">
        <v>153</v>
      </c>
      <c r="J28" s="10">
        <v>121</v>
      </c>
      <c r="K28" s="10">
        <v>0</v>
      </c>
      <c r="L28" s="10">
        <v>274</v>
      </c>
      <c r="M28" s="13">
        <v>0.3444023876925687</v>
      </c>
    </row>
    <row r="29" spans="1:11" ht="11.25">
      <c r="A29" s="5"/>
      <c r="B29" s="5"/>
      <c r="C29" s="12"/>
      <c r="D29" s="10"/>
      <c r="E29" s="10"/>
      <c r="F29" s="10"/>
      <c r="G29" s="10"/>
      <c r="H29" s="10"/>
      <c r="I29" s="10"/>
      <c r="J29" s="10"/>
      <c r="K29" s="10"/>
    </row>
    <row r="30" spans="2:13" ht="12" thickBot="1">
      <c r="B30" s="14" t="s">
        <v>24</v>
      </c>
      <c r="C30" s="15">
        <v>1381314</v>
      </c>
      <c r="D30" s="15">
        <v>1392686</v>
      </c>
      <c r="E30" s="16">
        <v>69376.05379600001</v>
      </c>
      <c r="F30" s="16">
        <v>28386.283577999995</v>
      </c>
      <c r="G30" s="16">
        <v>8902.948818000003</v>
      </c>
      <c r="H30" s="16">
        <v>25089</v>
      </c>
      <c r="I30" s="16">
        <v>16996</v>
      </c>
      <c r="J30" s="16">
        <v>5923</v>
      </c>
      <c r="K30" s="16">
        <v>888</v>
      </c>
      <c r="L30" s="16">
        <v>23807</v>
      </c>
      <c r="M30" s="17">
        <v>0.9631064111275935</v>
      </c>
    </row>
    <row r="31" spans="2:11" ht="11.25">
      <c r="B31" s="6" t="s">
        <v>100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1.25">
      <c r="B32" s="6" t="s">
        <v>32</v>
      </c>
      <c r="C32" s="5"/>
      <c r="D32" s="5"/>
      <c r="E32" s="5"/>
      <c r="F32" s="5"/>
      <c r="G32" s="5"/>
      <c r="H32" s="5"/>
      <c r="I32" s="5"/>
      <c r="J32" s="5"/>
      <c r="K32" s="5"/>
    </row>
    <row r="33" spans="2:13" ht="11.25">
      <c r="B33" s="6" t="s">
        <v>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 ht="11.25">
      <c r="B34" s="6" t="s">
        <v>95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1.25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1.25">
      <c r="A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sheetProtection/>
  <mergeCells count="3">
    <mergeCell ref="B2:M2"/>
    <mergeCell ref="B3:M3"/>
    <mergeCell ref="B4:M4"/>
  </mergeCells>
  <printOptions horizontalCentered="1" verticalCentered="1"/>
  <pageMargins left="0.3937007874015748" right="0.3937007874015748" top="1.3779527559055118" bottom="0.5905511811023623" header="0" footer="0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154"/>
  <sheetViews>
    <sheetView showGridLines="0" zoomScalePageLayoutView="0" workbookViewId="0" topLeftCell="A1">
      <selection activeCell="A1" sqref="A1"/>
    </sheetView>
  </sheetViews>
  <sheetFormatPr defaultColWidth="19.8984375" defaultRowHeight="15"/>
  <cols>
    <col min="1" max="1" width="30" style="18" customWidth="1"/>
    <col min="2" max="3" width="9.59765625" style="18" customWidth="1"/>
    <col min="4" max="4" width="2" style="18" customWidth="1"/>
    <col min="5" max="6" width="9.59765625" style="18" customWidth="1"/>
    <col min="7" max="7" width="9.59765625" style="32" customWidth="1"/>
    <col min="8" max="8" width="18.59765625" style="18" customWidth="1"/>
    <col min="9" max="10" width="19.8984375" style="18" customWidth="1"/>
    <col min="11" max="11" width="11" style="18" customWidth="1"/>
    <col min="12" max="16384" width="19.8984375" style="18" customWidth="1"/>
  </cols>
  <sheetData>
    <row r="2" spans="1:11" ht="13.5">
      <c r="A2" s="94" t="s">
        <v>35</v>
      </c>
      <c r="B2" s="94"/>
      <c r="C2" s="94"/>
      <c r="D2" s="94"/>
      <c r="E2" s="94"/>
      <c r="F2" s="94"/>
      <c r="G2" s="94"/>
      <c r="K2" s="19"/>
    </row>
    <row r="3" spans="1:11" ht="13.5">
      <c r="A3" s="94" t="s">
        <v>36</v>
      </c>
      <c r="B3" s="94"/>
      <c r="C3" s="94"/>
      <c r="D3" s="94"/>
      <c r="E3" s="94"/>
      <c r="F3" s="94"/>
      <c r="G3" s="94"/>
      <c r="K3" s="19"/>
    </row>
    <row r="4" spans="1:7" ht="13.5">
      <c r="A4" s="94" t="s">
        <v>126</v>
      </c>
      <c r="B4" s="94"/>
      <c r="C4" s="94"/>
      <c r="D4" s="94"/>
      <c r="E4" s="94"/>
      <c r="F4" s="94"/>
      <c r="G4" s="94"/>
    </row>
    <row r="5" ht="12" thickBot="1">
      <c r="G5" s="20"/>
    </row>
    <row r="6" spans="1:7" ht="11.25">
      <c r="A6" s="48"/>
      <c r="B6" s="95" t="s">
        <v>117</v>
      </c>
      <c r="C6" s="95"/>
      <c r="D6" s="49"/>
      <c r="E6" s="95" t="s">
        <v>116</v>
      </c>
      <c r="F6" s="95"/>
      <c r="G6" s="50"/>
    </row>
    <row r="7" spans="1:7" ht="11.25">
      <c r="A7" s="51"/>
      <c r="B7" s="52"/>
      <c r="C7" s="52" t="s">
        <v>37</v>
      </c>
      <c r="D7" s="52"/>
      <c r="E7" s="52"/>
      <c r="F7" s="52" t="s">
        <v>37</v>
      </c>
      <c r="G7" s="53" t="s">
        <v>38</v>
      </c>
    </row>
    <row r="8" spans="1:7" ht="11.25">
      <c r="A8" s="54"/>
      <c r="B8" s="55" t="s">
        <v>39</v>
      </c>
      <c r="C8" s="55" t="s">
        <v>40</v>
      </c>
      <c r="D8" s="55"/>
      <c r="E8" s="55" t="s">
        <v>39</v>
      </c>
      <c r="F8" s="55" t="s">
        <v>40</v>
      </c>
      <c r="G8" s="56" t="s">
        <v>41</v>
      </c>
    </row>
    <row r="9" spans="1:7" ht="11.25">
      <c r="A9" s="22" t="s">
        <v>42</v>
      </c>
      <c r="G9" s="20"/>
    </row>
    <row r="10" spans="1:9" ht="11.25">
      <c r="A10" s="23" t="s">
        <v>43</v>
      </c>
      <c r="B10" s="24">
        <v>1370499</v>
      </c>
      <c r="C10" s="25">
        <v>0.49124891659909975</v>
      </c>
      <c r="D10" s="25"/>
      <c r="E10" s="24">
        <v>1381314</v>
      </c>
      <c r="F10" s="25">
        <v>0.49795025234318674</v>
      </c>
      <c r="G10" s="25">
        <v>0.007891286312503798</v>
      </c>
      <c r="H10" s="26"/>
      <c r="I10" s="26"/>
    </row>
    <row r="11" spans="1:9" ht="11.25">
      <c r="A11" s="23" t="s">
        <v>44</v>
      </c>
      <c r="B11" s="24">
        <v>1419327</v>
      </c>
      <c r="C11" s="25">
        <v>0.5087510834009003</v>
      </c>
      <c r="D11" s="25"/>
      <c r="E11" s="24">
        <v>1392686</v>
      </c>
      <c r="F11" s="25">
        <v>0.5020497476568133</v>
      </c>
      <c r="G11" s="25">
        <v>-0.018770163605708934</v>
      </c>
      <c r="H11" s="26"/>
      <c r="I11" s="26"/>
    </row>
    <row r="12" spans="1:9" ht="11.25">
      <c r="A12" s="23" t="s">
        <v>45</v>
      </c>
      <c r="B12" s="24">
        <v>2789826</v>
      </c>
      <c r="C12" s="25">
        <v>1</v>
      </c>
      <c r="D12" s="25"/>
      <c r="E12" s="24">
        <v>2774000</v>
      </c>
      <c r="F12" s="25">
        <v>1</v>
      </c>
      <c r="G12" s="25">
        <v>-0.005672755218425807</v>
      </c>
      <c r="H12" s="26"/>
      <c r="I12" s="26"/>
    </row>
    <row r="13" spans="1:7" ht="11.25">
      <c r="A13" s="22" t="s">
        <v>46</v>
      </c>
      <c r="B13" s="24"/>
      <c r="C13" s="21"/>
      <c r="D13" s="21"/>
      <c r="E13" s="24"/>
      <c r="F13" s="21"/>
      <c r="G13" s="20"/>
    </row>
    <row r="14" spans="1:9" ht="11.25">
      <c r="A14" s="23" t="s">
        <v>47</v>
      </c>
      <c r="B14" s="24">
        <v>1606757</v>
      </c>
      <c r="C14" s="25">
        <v>0.5759344848029949</v>
      </c>
      <c r="D14" s="25"/>
      <c r="E14" s="24">
        <v>1587407</v>
      </c>
      <c r="F14" s="25">
        <v>0.572244772891132</v>
      </c>
      <c r="G14" s="25">
        <v>-0.012042891364406727</v>
      </c>
      <c r="H14" s="26"/>
      <c r="I14" s="26"/>
    </row>
    <row r="15" spans="1:9" ht="11.25">
      <c r="A15" s="23" t="s">
        <v>49</v>
      </c>
      <c r="B15" s="24">
        <v>201369</v>
      </c>
      <c r="C15" s="25">
        <v>0.07217977035126921</v>
      </c>
      <c r="D15" s="25"/>
      <c r="E15" s="24">
        <v>200806</v>
      </c>
      <c r="F15" s="25">
        <v>0.0723886085075703</v>
      </c>
      <c r="G15" s="25">
        <v>-0.002795862322403142</v>
      </c>
      <c r="H15" s="26"/>
      <c r="I15" s="26"/>
    </row>
    <row r="16" spans="1:9" ht="11.25">
      <c r="A16" s="23" t="s">
        <v>48</v>
      </c>
      <c r="B16" s="24">
        <v>193308</v>
      </c>
      <c r="C16" s="25">
        <v>0.06929034283858564</v>
      </c>
      <c r="D16" s="25"/>
      <c r="E16" s="24">
        <v>193336</v>
      </c>
      <c r="F16" s="25">
        <v>0.0696957462148522</v>
      </c>
      <c r="G16" s="25">
        <v>0.00014484656610180835</v>
      </c>
      <c r="H16" s="26"/>
      <c r="I16" s="26"/>
    </row>
    <row r="17" spans="1:9" ht="11.25">
      <c r="A17" s="23" t="s">
        <v>76</v>
      </c>
      <c r="B17" s="24">
        <v>167672</v>
      </c>
      <c r="C17" s="25">
        <v>0.06010123928875851</v>
      </c>
      <c r="D17" s="25"/>
      <c r="E17" s="24">
        <v>170470</v>
      </c>
      <c r="F17" s="25">
        <v>0.06145277577505407</v>
      </c>
      <c r="G17" s="25">
        <v>0.016687341953337542</v>
      </c>
      <c r="H17" s="26"/>
      <c r="I17" s="26"/>
    </row>
    <row r="18" spans="1:9" ht="11.25">
      <c r="A18" s="23" t="s">
        <v>50</v>
      </c>
      <c r="B18" s="24">
        <v>620720</v>
      </c>
      <c r="C18" s="25">
        <v>0.22249416271839176</v>
      </c>
      <c r="D18" s="25"/>
      <c r="E18" s="24">
        <v>621981</v>
      </c>
      <c r="F18" s="25">
        <v>0.2242180966113915</v>
      </c>
      <c r="G18" s="25">
        <v>0.002031511792756735</v>
      </c>
      <c r="H18" s="26"/>
      <c r="I18" s="26"/>
    </row>
    <row r="19" spans="1:7" ht="11.25">
      <c r="A19" s="23" t="s">
        <v>51</v>
      </c>
      <c r="B19" s="24">
        <v>2789826</v>
      </c>
      <c r="C19" s="25">
        <v>1</v>
      </c>
      <c r="D19" s="25"/>
      <c r="E19" s="24">
        <v>2774000</v>
      </c>
      <c r="F19" s="25">
        <v>1</v>
      </c>
      <c r="G19" s="25">
        <v>-0.005672755218425807</v>
      </c>
    </row>
    <row r="20" spans="1:7" ht="11.25">
      <c r="A20" s="22" t="s">
        <v>52</v>
      </c>
      <c r="B20" s="24"/>
      <c r="C20" s="21"/>
      <c r="D20" s="21"/>
      <c r="E20" s="24"/>
      <c r="F20" s="21"/>
      <c r="G20" s="20"/>
    </row>
    <row r="21" spans="1:9" ht="11.25">
      <c r="A21" s="23" t="s">
        <v>53</v>
      </c>
      <c r="B21" s="24">
        <v>1171621</v>
      </c>
      <c r="C21" s="25">
        <v>0.8548864318762728</v>
      </c>
      <c r="D21" s="25"/>
      <c r="E21" s="24">
        <v>1175789</v>
      </c>
      <c r="F21" s="25">
        <v>0.85121051404677</v>
      </c>
      <c r="G21" s="25">
        <v>0.003557464401884314</v>
      </c>
      <c r="H21" s="26"/>
      <c r="I21" s="26"/>
    </row>
    <row r="22" spans="1:9" ht="11.25">
      <c r="A22" s="23" t="s">
        <v>54</v>
      </c>
      <c r="B22" s="24">
        <v>47516</v>
      </c>
      <c r="C22" s="25">
        <v>0.034670583488203933</v>
      </c>
      <c r="D22" s="25"/>
      <c r="E22" s="24">
        <v>47884</v>
      </c>
      <c r="F22" s="25">
        <v>0.0346655430988175</v>
      </c>
      <c r="G22" s="25">
        <v>0.007744759659904066</v>
      </c>
      <c r="H22" s="26"/>
      <c r="I22" s="26"/>
    </row>
    <row r="23" spans="1:9" ht="11.25">
      <c r="A23" s="23" t="s">
        <v>55</v>
      </c>
      <c r="B23" s="24">
        <v>89108</v>
      </c>
      <c r="C23" s="25">
        <v>0.0650186537896051</v>
      </c>
      <c r="D23" s="25"/>
      <c r="E23" s="24">
        <v>91444</v>
      </c>
      <c r="F23" s="25">
        <v>0.06620073350447472</v>
      </c>
      <c r="G23" s="25">
        <v>0.026215379090541724</v>
      </c>
      <c r="H23" s="26"/>
      <c r="I23" s="26"/>
    </row>
    <row r="24" spans="1:9" ht="11.25">
      <c r="A24" s="23" t="s">
        <v>56</v>
      </c>
      <c r="B24" s="24">
        <v>62254</v>
      </c>
      <c r="C24" s="25">
        <v>0.04542433084591817</v>
      </c>
      <c r="D24" s="25"/>
      <c r="E24" s="24">
        <v>66197</v>
      </c>
      <c r="F24" s="25">
        <v>0.047923209349937816</v>
      </c>
      <c r="G24" s="25">
        <v>0.06333729559546364</v>
      </c>
      <c r="H24" s="24"/>
      <c r="I24" s="26"/>
    </row>
    <row r="25" spans="1:9" ht="11.25">
      <c r="A25" s="23" t="s">
        <v>57</v>
      </c>
      <c r="B25" s="24">
        <v>1370499</v>
      </c>
      <c r="C25" s="25">
        <v>1</v>
      </c>
      <c r="D25" s="25"/>
      <c r="E25" s="24">
        <v>1381314</v>
      </c>
      <c r="F25" s="25">
        <v>1</v>
      </c>
      <c r="G25" s="25">
        <v>0.007891286312503798</v>
      </c>
      <c r="H25" s="26"/>
      <c r="I25" s="26"/>
    </row>
    <row r="26" spans="1:7" ht="11.25">
      <c r="A26" s="22" t="s">
        <v>58</v>
      </c>
      <c r="B26" s="24"/>
      <c r="C26" s="21"/>
      <c r="D26" s="21"/>
      <c r="E26" s="24"/>
      <c r="F26" s="21"/>
      <c r="G26" s="20"/>
    </row>
    <row r="27" spans="1:9" ht="11.25">
      <c r="A27" s="18" t="s">
        <v>59</v>
      </c>
      <c r="B27" s="24">
        <v>892736</v>
      </c>
      <c r="C27" s="25">
        <v>0.6513948569097825</v>
      </c>
      <c r="D27" s="25"/>
      <c r="E27" s="24">
        <v>898072</v>
      </c>
      <c r="F27" s="25">
        <v>0.6501577483468639</v>
      </c>
      <c r="G27" s="25">
        <v>0.00597713097713104</v>
      </c>
      <c r="H27" s="26"/>
      <c r="I27" s="26"/>
    </row>
    <row r="28" spans="1:9" ht="11.25">
      <c r="A28" s="18" t="s">
        <v>60</v>
      </c>
      <c r="B28" s="24">
        <v>477763</v>
      </c>
      <c r="C28" s="25">
        <v>0.3486051430902175</v>
      </c>
      <c r="D28" s="25"/>
      <c r="E28" s="24">
        <v>483242</v>
      </c>
      <c r="F28" s="25">
        <v>0.3498422516531361</v>
      </c>
      <c r="G28" s="25">
        <v>0.011468029127412516</v>
      </c>
      <c r="H28" s="26"/>
      <c r="I28" s="26"/>
    </row>
    <row r="29" spans="1:9" ht="11.25">
      <c r="A29" s="18" t="s">
        <v>61</v>
      </c>
      <c r="B29" s="24">
        <v>1370499</v>
      </c>
      <c r="C29" s="25">
        <v>1</v>
      </c>
      <c r="D29" s="25"/>
      <c r="E29" s="24">
        <v>1381314</v>
      </c>
      <c r="F29" s="25">
        <v>1</v>
      </c>
      <c r="G29" s="25">
        <v>0.007891286312503798</v>
      </c>
      <c r="H29" s="26"/>
      <c r="I29" s="26"/>
    </row>
    <row r="30" spans="1:9" ht="11.25">
      <c r="A30" s="22" t="s">
        <v>62</v>
      </c>
      <c r="B30" s="24"/>
      <c r="C30" s="20"/>
      <c r="D30" s="20"/>
      <c r="E30" s="24"/>
      <c r="F30" s="20"/>
      <c r="G30" s="20"/>
      <c r="H30" s="26"/>
      <c r="I30" s="26"/>
    </row>
    <row r="31" spans="1:9" ht="11.25">
      <c r="A31" s="18" t="s">
        <v>63</v>
      </c>
      <c r="B31" s="24">
        <v>692634</v>
      </c>
      <c r="C31" s="25">
        <v>0.5053881834280799</v>
      </c>
      <c r="D31" s="25"/>
      <c r="E31" s="24">
        <v>691191</v>
      </c>
      <c r="F31" s="25">
        <v>0.5003865884223283</v>
      </c>
      <c r="G31" s="25">
        <v>-0.0020833513803827364</v>
      </c>
      <c r="H31" s="26"/>
      <c r="I31" s="26"/>
    </row>
    <row r="32" spans="1:9" ht="11.25">
      <c r="A32" s="18" t="s">
        <v>64</v>
      </c>
      <c r="B32" s="24">
        <v>541213</v>
      </c>
      <c r="C32" s="25">
        <v>0.3949021487793862</v>
      </c>
      <c r="D32" s="25"/>
      <c r="E32" s="24">
        <v>547190</v>
      </c>
      <c r="F32" s="25">
        <v>0.3961373011494852</v>
      </c>
      <c r="G32" s="25">
        <v>0.011043711071241802</v>
      </c>
      <c r="H32" s="26"/>
      <c r="I32" s="26"/>
    </row>
    <row r="33" spans="1:9" ht="11.25">
      <c r="A33" s="18" t="s">
        <v>65</v>
      </c>
      <c r="B33" s="24">
        <v>136652</v>
      </c>
      <c r="C33" s="25">
        <v>0.09970966779253396</v>
      </c>
      <c r="D33" s="25"/>
      <c r="E33" s="24">
        <v>142933</v>
      </c>
      <c r="F33" s="25">
        <v>0.1034761104281865</v>
      </c>
      <c r="G33" s="25">
        <v>0.045963469250358546</v>
      </c>
      <c r="H33" s="26"/>
      <c r="I33" s="26"/>
    </row>
    <row r="34" spans="1:9" ht="11.25">
      <c r="A34" s="18" t="s">
        <v>61</v>
      </c>
      <c r="B34" s="24">
        <v>1370499</v>
      </c>
      <c r="C34" s="25">
        <v>1</v>
      </c>
      <c r="D34" s="25"/>
      <c r="E34" s="24">
        <v>1381314</v>
      </c>
      <c r="F34" s="25">
        <v>1</v>
      </c>
      <c r="G34" s="25">
        <v>0.007891286312503798</v>
      </c>
      <c r="H34" s="26"/>
      <c r="I34" s="26"/>
    </row>
    <row r="35" spans="1:7" ht="11.25">
      <c r="A35" s="22" t="s">
        <v>66</v>
      </c>
      <c r="B35" s="24"/>
      <c r="C35" s="21"/>
      <c r="D35" s="21"/>
      <c r="E35" s="24"/>
      <c r="F35" s="21"/>
      <c r="G35" s="20"/>
    </row>
    <row r="36" spans="1:9" ht="11.25">
      <c r="A36" s="23" t="s">
        <v>104</v>
      </c>
      <c r="B36" s="24">
        <v>308764</v>
      </c>
      <c r="C36" s="25">
        <v>0.2252931231617097</v>
      </c>
      <c r="D36" s="25"/>
      <c r="E36" s="24">
        <v>308077</v>
      </c>
      <c r="F36" s="25">
        <v>0.22303183780081864</v>
      </c>
      <c r="G36" s="25">
        <v>-0.0022250003238719618</v>
      </c>
      <c r="H36" s="26"/>
      <c r="I36" s="26"/>
    </row>
    <row r="37" spans="1:9" ht="11.25">
      <c r="A37" s="23" t="s">
        <v>103</v>
      </c>
      <c r="B37" s="24">
        <v>305439</v>
      </c>
      <c r="C37" s="25">
        <v>0.22286699953812444</v>
      </c>
      <c r="D37" s="25"/>
      <c r="E37" s="24">
        <v>293768</v>
      </c>
      <c r="F37" s="25">
        <v>0.2126728607688042</v>
      </c>
      <c r="G37" s="25">
        <v>-0.03821057559774621</v>
      </c>
      <c r="H37" s="26"/>
      <c r="I37" s="26"/>
    </row>
    <row r="38" spans="1:9" ht="11.25">
      <c r="A38" s="23" t="s">
        <v>114</v>
      </c>
      <c r="B38" s="24">
        <v>267324</v>
      </c>
      <c r="C38" s="25">
        <v>0.1950559613688153</v>
      </c>
      <c r="D38" s="25"/>
      <c r="E38" s="24">
        <v>278433</v>
      </c>
      <c r="F38" s="25">
        <v>0.2015711127231028</v>
      </c>
      <c r="G38" s="25">
        <v>0.04155631368676205</v>
      </c>
      <c r="H38" s="26"/>
      <c r="I38" s="26"/>
    </row>
    <row r="39" spans="1:9" ht="11.25">
      <c r="A39" s="23" t="s">
        <v>105</v>
      </c>
      <c r="B39" s="24">
        <v>203190</v>
      </c>
      <c r="C39" s="25">
        <v>0.1482598673913662</v>
      </c>
      <c r="D39" s="25"/>
      <c r="E39" s="24">
        <v>212995</v>
      </c>
      <c r="F39" s="25">
        <v>0.1541973801756878</v>
      </c>
      <c r="G39" s="25">
        <v>0.048255327525960956</v>
      </c>
      <c r="H39" s="26"/>
      <c r="I39" s="26"/>
    </row>
    <row r="40" spans="1:9" ht="11.25">
      <c r="A40" s="23" t="s">
        <v>108</v>
      </c>
      <c r="B40" s="24">
        <v>131581</v>
      </c>
      <c r="C40" s="25">
        <v>0.09600955564360135</v>
      </c>
      <c r="D40" s="25"/>
      <c r="E40" s="24">
        <v>162342</v>
      </c>
      <c r="F40" s="25">
        <v>0.11752722407794318</v>
      </c>
      <c r="G40" s="25">
        <v>0.2337799530327327</v>
      </c>
      <c r="H40" s="26"/>
      <c r="I40" s="26"/>
    </row>
    <row r="41" spans="1:9" ht="11.25">
      <c r="A41" s="23" t="s">
        <v>115</v>
      </c>
      <c r="B41" s="24">
        <v>69606</v>
      </c>
      <c r="C41" s="25">
        <v>0.05078880028369229</v>
      </c>
      <c r="D41" s="25"/>
      <c r="E41" s="24">
        <v>69856</v>
      </c>
      <c r="F41" s="25">
        <v>0.05057213638607876</v>
      </c>
      <c r="G41" s="25">
        <v>0.003591644398471372</v>
      </c>
      <c r="H41" s="23"/>
      <c r="I41" s="26"/>
    </row>
    <row r="42" spans="1:9" ht="11.25">
      <c r="A42" s="23" t="s">
        <v>98</v>
      </c>
      <c r="B42" s="24">
        <v>15195</v>
      </c>
      <c r="C42" s="25">
        <v>0.011087202544474676</v>
      </c>
      <c r="D42" s="25"/>
      <c r="E42" s="24">
        <v>14251</v>
      </c>
      <c r="F42" s="25">
        <v>0.010316988027342081</v>
      </c>
      <c r="G42" s="25">
        <v>-0.06212569924317213</v>
      </c>
      <c r="H42" s="26"/>
      <c r="I42" s="26"/>
    </row>
    <row r="43" spans="1:9" ht="11.25">
      <c r="A43" s="23" t="s">
        <v>67</v>
      </c>
      <c r="B43" s="24">
        <v>1301099</v>
      </c>
      <c r="C43" s="25">
        <v>0.949361509931784</v>
      </c>
      <c r="D43" s="25"/>
      <c r="E43" s="24">
        <v>1339722</v>
      </c>
      <c r="F43" s="25">
        <v>0.9698895399597773</v>
      </c>
      <c r="G43" s="25">
        <v>0.02968490483814068</v>
      </c>
      <c r="H43" s="26"/>
      <c r="I43" s="26"/>
    </row>
    <row r="44" spans="1:9" ht="11.25">
      <c r="A44" s="23" t="s">
        <v>68</v>
      </c>
      <c r="B44" s="24">
        <v>69400</v>
      </c>
      <c r="C44" s="25">
        <v>0.05063849006821603</v>
      </c>
      <c r="D44" s="25"/>
      <c r="E44" s="24">
        <v>41592</v>
      </c>
      <c r="F44" s="25">
        <v>0.03011046004022257</v>
      </c>
      <c r="G44" s="25">
        <v>-0.40069164265129686</v>
      </c>
      <c r="H44" s="26"/>
      <c r="I44" s="26"/>
    </row>
    <row r="45" spans="1:9" ht="11.25">
      <c r="A45" s="22" t="s">
        <v>61</v>
      </c>
      <c r="B45" s="24">
        <v>1370499</v>
      </c>
      <c r="C45" s="25">
        <v>1</v>
      </c>
      <c r="D45" s="25"/>
      <c r="E45" s="24">
        <v>1381314</v>
      </c>
      <c r="F45" s="25">
        <v>1</v>
      </c>
      <c r="G45" s="25">
        <v>0.007891286312503798</v>
      </c>
      <c r="I45" s="26"/>
    </row>
    <row r="46" spans="1:7" ht="11.25">
      <c r="A46" s="22" t="s">
        <v>69</v>
      </c>
      <c r="G46" s="20"/>
    </row>
    <row r="47" spans="1:7" ht="11.25">
      <c r="A47" s="23" t="s">
        <v>79</v>
      </c>
      <c r="B47" s="18">
        <v>22964</v>
      </c>
      <c r="E47" s="18">
        <v>25089</v>
      </c>
      <c r="G47" s="25">
        <v>0.09253614352900197</v>
      </c>
    </row>
    <row r="48" spans="1:7" ht="11.25">
      <c r="A48" s="23" t="s">
        <v>70</v>
      </c>
      <c r="B48" s="18">
        <v>14387</v>
      </c>
      <c r="C48" s="27">
        <v>0.7571706752276196</v>
      </c>
      <c r="E48" s="18">
        <v>16996</v>
      </c>
      <c r="F48" s="27">
        <v>0.7139076742134667</v>
      </c>
      <c r="G48" s="25">
        <v>0.1813442691318552</v>
      </c>
    </row>
    <row r="49" spans="1:7" ht="11.25">
      <c r="A49" s="23" t="s">
        <v>71</v>
      </c>
      <c r="B49" s="18">
        <v>3808</v>
      </c>
      <c r="C49" s="27">
        <v>0.2004105047102784</v>
      </c>
      <c r="E49" s="18">
        <v>5923</v>
      </c>
      <c r="F49" s="27">
        <v>0.2487923719914311</v>
      </c>
      <c r="G49" s="25">
        <v>0.5554096638655461</v>
      </c>
    </row>
    <row r="50" spans="1:7" ht="11.25">
      <c r="A50" s="23" t="s">
        <v>72</v>
      </c>
      <c r="B50" s="18">
        <v>806</v>
      </c>
      <c r="C50" s="27">
        <v>0.04241882006210199</v>
      </c>
      <c r="E50" s="18">
        <v>888</v>
      </c>
      <c r="F50" s="27">
        <v>0.03729995379510228</v>
      </c>
      <c r="G50" s="25">
        <v>0.1017369727047146</v>
      </c>
    </row>
    <row r="51" spans="1:7" ht="12" thickBot="1">
      <c r="A51" s="28" t="s">
        <v>73</v>
      </c>
      <c r="B51" s="29">
        <v>19001</v>
      </c>
      <c r="C51" s="30">
        <v>1</v>
      </c>
      <c r="D51" s="29"/>
      <c r="E51" s="29">
        <v>23807</v>
      </c>
      <c r="F51" s="30">
        <v>1</v>
      </c>
      <c r="G51" s="31">
        <v>0.25293405610231035</v>
      </c>
    </row>
    <row r="52" spans="1:7" ht="11.25">
      <c r="A52" s="21" t="s">
        <v>100</v>
      </c>
      <c r="G52" s="20"/>
    </row>
    <row r="53" spans="1:7" ht="11.25">
      <c r="A53" s="93"/>
      <c r="B53" s="93"/>
      <c r="C53" s="93"/>
      <c r="D53" s="93"/>
      <c r="E53" s="93"/>
      <c r="F53" s="93"/>
      <c r="G53" s="93"/>
    </row>
    <row r="54" spans="1:7" ht="22.5" customHeight="1">
      <c r="A54" s="96"/>
      <c r="B54" s="96"/>
      <c r="C54" s="96"/>
      <c r="D54" s="96"/>
      <c r="E54" s="96"/>
      <c r="F54" s="96"/>
      <c r="G54" s="96"/>
    </row>
    <row r="55" ht="11.25">
      <c r="G55" s="20"/>
    </row>
    <row r="56" spans="1:7" ht="13.5">
      <c r="A56" s="94" t="s">
        <v>85</v>
      </c>
      <c r="B56" s="94"/>
      <c r="C56" s="94"/>
      <c r="D56" s="94"/>
      <c r="E56" s="94"/>
      <c r="F56" s="94"/>
      <c r="G56" s="94"/>
    </row>
    <row r="57" spans="1:7" ht="13.5">
      <c r="A57" s="94" t="s">
        <v>126</v>
      </c>
      <c r="B57" s="94"/>
      <c r="C57" s="94"/>
      <c r="D57" s="94"/>
      <c r="E57" s="94"/>
      <c r="F57" s="94"/>
      <c r="G57" s="94"/>
    </row>
    <row r="58" ht="12" thickBot="1">
      <c r="G58" s="20"/>
    </row>
    <row r="59" spans="1:7" ht="11.25">
      <c r="A59" s="48"/>
      <c r="B59" s="95" t="s">
        <v>117</v>
      </c>
      <c r="C59" s="95"/>
      <c r="D59" s="49"/>
      <c r="E59" s="95" t="s">
        <v>116</v>
      </c>
      <c r="F59" s="95"/>
      <c r="G59" s="50"/>
    </row>
    <row r="60" spans="1:7" ht="11.25">
      <c r="A60" s="51"/>
      <c r="B60" s="52"/>
      <c r="C60" s="52" t="s">
        <v>37</v>
      </c>
      <c r="D60" s="52"/>
      <c r="E60" s="52"/>
      <c r="F60" s="52" t="s">
        <v>37</v>
      </c>
      <c r="G60" s="53" t="s">
        <v>38</v>
      </c>
    </row>
    <row r="61" spans="1:7" ht="11.25">
      <c r="A61" s="54"/>
      <c r="B61" s="55" t="s">
        <v>39</v>
      </c>
      <c r="C61" s="55" t="s">
        <v>40</v>
      </c>
      <c r="D61" s="55"/>
      <c r="E61" s="55" t="s">
        <v>39</v>
      </c>
      <c r="F61" s="55" t="s">
        <v>40</v>
      </c>
      <c r="G61" s="56" t="s">
        <v>41</v>
      </c>
    </row>
    <row r="62" spans="1:7" ht="11.25">
      <c r="A62" s="22" t="s">
        <v>42</v>
      </c>
      <c r="G62" s="20"/>
    </row>
    <row r="63" spans="1:7" ht="11.25">
      <c r="A63" s="23" t="s">
        <v>43</v>
      </c>
      <c r="B63" s="24">
        <v>1324738</v>
      </c>
      <c r="C63" s="25">
        <v>0.47484610151314094</v>
      </c>
      <c r="D63" s="25"/>
      <c r="E63" s="24">
        <v>1335836</v>
      </c>
      <c r="F63" s="25">
        <v>0.48155587599134825</v>
      </c>
      <c r="G63" s="25">
        <v>0.008377505589784562</v>
      </c>
    </row>
    <row r="64" spans="1:7" ht="11.25">
      <c r="A64" s="23" t="s">
        <v>44</v>
      </c>
      <c r="B64" s="24">
        <v>1348603</v>
      </c>
      <c r="C64" s="25">
        <v>0.4834003984477885</v>
      </c>
      <c r="D64" s="25"/>
      <c r="E64" s="24">
        <v>1324793</v>
      </c>
      <c r="F64" s="25">
        <v>0.47757498197548665</v>
      </c>
      <c r="G64" s="25">
        <v>-0.017655307010291388</v>
      </c>
    </row>
    <row r="65" spans="1:7" ht="11.25">
      <c r="A65" s="23" t="s">
        <v>45</v>
      </c>
      <c r="B65" s="24">
        <v>2673341</v>
      </c>
      <c r="C65" s="25">
        <v>0.9582464999609295</v>
      </c>
      <c r="D65" s="25"/>
      <c r="E65" s="24">
        <v>2660629</v>
      </c>
      <c r="F65" s="25">
        <v>0.959130857966835</v>
      </c>
      <c r="G65" s="25">
        <v>-0.004755098582635009</v>
      </c>
    </row>
    <row r="66" spans="1:7" ht="11.25">
      <c r="A66" s="22" t="s">
        <v>46</v>
      </c>
      <c r="B66" s="24"/>
      <c r="C66" s="21"/>
      <c r="D66" s="21"/>
      <c r="E66" s="24"/>
      <c r="F66" s="21"/>
      <c r="G66" s="20"/>
    </row>
    <row r="67" spans="1:7" ht="11.25">
      <c r="A67" s="23" t="s">
        <v>47</v>
      </c>
      <c r="B67" s="24">
        <v>1588553</v>
      </c>
      <c r="C67" s="25">
        <v>0.569409346676101</v>
      </c>
      <c r="D67" s="25"/>
      <c r="E67" s="24">
        <v>1568982</v>
      </c>
      <c r="F67" s="25">
        <v>0.5656027397260274</v>
      </c>
      <c r="G67" s="25">
        <v>-0.012320017021780205</v>
      </c>
    </row>
    <row r="68" spans="1:7" ht="11.25">
      <c r="A68" s="23" t="s">
        <v>48</v>
      </c>
      <c r="B68" s="24">
        <v>191293</v>
      </c>
      <c r="C68" s="25">
        <v>0.06856807557173816</v>
      </c>
      <c r="D68" s="25"/>
      <c r="E68" s="24">
        <v>191293</v>
      </c>
      <c r="F68" s="25">
        <v>0.06895926459985581</v>
      </c>
      <c r="G68" s="25">
        <v>0</v>
      </c>
    </row>
    <row r="69" spans="1:7" ht="11.25">
      <c r="A69" s="23" t="s">
        <v>49</v>
      </c>
      <c r="B69" s="24">
        <v>192825</v>
      </c>
      <c r="C69" s="25">
        <v>0.06911721376171848</v>
      </c>
      <c r="D69" s="25"/>
      <c r="E69" s="24">
        <v>191969</v>
      </c>
      <c r="F69" s="25">
        <v>0.06920295602018746</v>
      </c>
      <c r="G69" s="25">
        <v>-0.004439258394917656</v>
      </c>
    </row>
    <row r="70" spans="1:7" ht="11.25">
      <c r="A70" s="23" t="s">
        <v>76</v>
      </c>
      <c r="B70" s="24">
        <v>129452</v>
      </c>
      <c r="C70" s="25">
        <v>0.0464014601627485</v>
      </c>
      <c r="D70" s="25"/>
      <c r="E70" s="24">
        <v>132018</v>
      </c>
      <c r="F70" s="25">
        <v>0.04759120403749099</v>
      </c>
      <c r="G70" s="25">
        <v>0.019822018972283084</v>
      </c>
    </row>
    <row r="71" spans="1:7" ht="11.25">
      <c r="A71" s="23" t="s">
        <v>50</v>
      </c>
      <c r="B71" s="24">
        <v>571218</v>
      </c>
      <c r="C71" s="25">
        <v>0.2047504037886234</v>
      </c>
      <c r="D71" s="25"/>
      <c r="E71" s="24">
        <v>576367</v>
      </c>
      <c r="F71" s="25">
        <v>0.20777469358327325</v>
      </c>
      <c r="G71" s="25">
        <v>0.009014071685416125</v>
      </c>
    </row>
    <row r="72" spans="1:7" ht="11.25">
      <c r="A72" s="23" t="s">
        <v>51</v>
      </c>
      <c r="B72" s="24">
        <v>2673341</v>
      </c>
      <c r="C72" s="25">
        <v>0.9582464999609295</v>
      </c>
      <c r="D72" s="25"/>
      <c r="E72" s="24">
        <v>2660629</v>
      </c>
      <c r="F72" s="25">
        <v>0.9591308579668348</v>
      </c>
      <c r="G72" s="25">
        <v>-0.004755098582635009</v>
      </c>
    </row>
    <row r="73" spans="1:7" ht="11.25">
      <c r="A73" s="22" t="s">
        <v>52</v>
      </c>
      <c r="B73" s="24"/>
      <c r="C73" s="21"/>
      <c r="D73" s="21"/>
      <c r="E73" s="24"/>
      <c r="F73" s="21"/>
      <c r="G73" s="20"/>
    </row>
    <row r="74" spans="1:7" ht="11.25">
      <c r="A74" s="23" t="s">
        <v>53</v>
      </c>
      <c r="B74" s="24">
        <v>1141083</v>
      </c>
      <c r="C74" s="25">
        <v>0.8326040369237774</v>
      </c>
      <c r="D74" s="25"/>
      <c r="E74" s="24">
        <v>1145853</v>
      </c>
      <c r="F74" s="25">
        <v>0.8295383960489795</v>
      </c>
      <c r="G74" s="25">
        <v>0.004180239298981814</v>
      </c>
    </row>
    <row r="75" spans="1:7" ht="11.25">
      <c r="A75" s="23" t="s">
        <v>54</v>
      </c>
      <c r="B75" s="24">
        <v>47275</v>
      </c>
      <c r="C75" s="25">
        <v>0.03449473512932151</v>
      </c>
      <c r="D75" s="25"/>
      <c r="E75" s="24">
        <v>47644</v>
      </c>
      <c r="F75" s="25">
        <v>0.03449179549327669</v>
      </c>
      <c r="G75" s="25">
        <v>0.007805393971443753</v>
      </c>
    </row>
    <row r="76" spans="1:7" ht="11.25">
      <c r="A76" s="23" t="s">
        <v>55</v>
      </c>
      <c r="B76" s="24">
        <v>76795</v>
      </c>
      <c r="C76" s="25">
        <v>0.056034334939317726</v>
      </c>
      <c r="D76" s="25"/>
      <c r="E76" s="24">
        <v>78804</v>
      </c>
      <c r="F76" s="25">
        <v>0.05705002627932534</v>
      </c>
      <c r="G76" s="25">
        <v>0.026160557327951084</v>
      </c>
    </row>
    <row r="77" spans="1:7" ht="11.25">
      <c r="A77" s="23" t="s">
        <v>56</v>
      </c>
      <c r="B77" s="24">
        <v>59585</v>
      </c>
      <c r="C77" s="25">
        <v>0.04347686499588836</v>
      </c>
      <c r="D77" s="25"/>
      <c r="E77" s="24">
        <v>63535</v>
      </c>
      <c r="F77" s="25">
        <v>0.04599605882514765</v>
      </c>
      <c r="G77" s="25">
        <v>0.0662918519761686</v>
      </c>
    </row>
    <row r="78" spans="1:7" ht="11.25">
      <c r="A78" s="23" t="s">
        <v>57</v>
      </c>
      <c r="B78" s="24">
        <v>1324738</v>
      </c>
      <c r="C78" s="25">
        <v>0.966609971988305</v>
      </c>
      <c r="D78" s="25"/>
      <c r="E78" s="24">
        <v>1335836</v>
      </c>
      <c r="F78" s="25">
        <v>0.9670762766467291</v>
      </c>
      <c r="G78" s="25">
        <v>0.008377505589784562</v>
      </c>
    </row>
    <row r="79" spans="1:7" ht="11.25">
      <c r="A79" s="22" t="s">
        <v>58</v>
      </c>
      <c r="B79" s="24"/>
      <c r="C79" s="21"/>
      <c r="D79" s="21"/>
      <c r="E79" s="24"/>
      <c r="F79" s="21"/>
      <c r="G79" s="20"/>
    </row>
    <row r="80" spans="1:7" ht="11.25">
      <c r="A80" s="18" t="s">
        <v>59</v>
      </c>
      <c r="B80" s="24">
        <v>859421</v>
      </c>
      <c r="C80" s="25">
        <v>0.6270861926933182</v>
      </c>
      <c r="D80" s="25"/>
      <c r="E80" s="24">
        <v>865141</v>
      </c>
      <c r="F80" s="25">
        <v>0.6263174050215954</v>
      </c>
      <c r="G80" s="25">
        <v>0.006655643741542372</v>
      </c>
    </row>
    <row r="81" spans="1:7" ht="11.25">
      <c r="A81" s="18" t="s">
        <v>60</v>
      </c>
      <c r="B81" s="24">
        <v>465317</v>
      </c>
      <c r="C81" s="25">
        <v>0.3395237792949867</v>
      </c>
      <c r="D81" s="25"/>
      <c r="E81" s="24">
        <v>470695</v>
      </c>
      <c r="F81" s="25">
        <v>0.34075887162513374</v>
      </c>
      <c r="G81" s="25">
        <v>0.01155771226927027</v>
      </c>
    </row>
    <row r="82" spans="1:7" ht="11.25">
      <c r="A82" s="18" t="s">
        <v>61</v>
      </c>
      <c r="B82" s="24">
        <v>1324738</v>
      </c>
      <c r="C82" s="25">
        <v>0.966609971988305</v>
      </c>
      <c r="D82" s="25"/>
      <c r="E82" s="24">
        <v>1335836</v>
      </c>
      <c r="F82" s="25">
        <v>0.9670762766467291</v>
      </c>
      <c r="G82" s="25">
        <v>0.008377505589784562</v>
      </c>
    </row>
    <row r="83" spans="1:7" ht="11.25">
      <c r="A83" s="22" t="s">
        <v>62</v>
      </c>
      <c r="B83" s="24"/>
      <c r="C83" s="20"/>
      <c r="D83" s="20"/>
      <c r="E83" s="24"/>
      <c r="F83" s="20"/>
      <c r="G83" s="20"/>
    </row>
    <row r="84" spans="1:7" ht="11.25">
      <c r="A84" s="18" t="s">
        <v>63</v>
      </c>
      <c r="B84" s="24">
        <v>680878</v>
      </c>
      <c r="C84" s="25">
        <v>0.4968102858885705</v>
      </c>
      <c r="D84" s="25"/>
      <c r="E84" s="24">
        <v>679754</v>
      </c>
      <c r="F84" s="25">
        <v>0.49210679106995225</v>
      </c>
      <c r="G84" s="25">
        <v>-0.001650809689841659</v>
      </c>
    </row>
    <row r="85" spans="1:7" ht="11.25">
      <c r="A85" s="18" t="s">
        <v>64</v>
      </c>
      <c r="B85" s="24">
        <v>519693</v>
      </c>
      <c r="C85" s="25">
        <v>0.37919983889079817</v>
      </c>
      <c r="D85" s="25"/>
      <c r="E85" s="24">
        <v>526450</v>
      </c>
      <c r="F85" s="25">
        <v>0.38112261223733346</v>
      </c>
      <c r="G85" s="25">
        <v>0.013001906895032223</v>
      </c>
    </row>
    <row r="86" spans="1:7" ht="11.25">
      <c r="A86" s="18" t="s">
        <v>65</v>
      </c>
      <c r="B86" s="24">
        <v>124167</v>
      </c>
      <c r="C86" s="25">
        <v>0.09059984720893631</v>
      </c>
      <c r="D86" s="25"/>
      <c r="E86" s="24">
        <v>129632</v>
      </c>
      <c r="F86" s="25">
        <v>0.09384687333944346</v>
      </c>
      <c r="G86" s="25">
        <v>0.04401330466226927</v>
      </c>
    </row>
    <row r="87" spans="1:7" ht="11.25">
      <c r="A87" s="18" t="s">
        <v>61</v>
      </c>
      <c r="B87" s="24">
        <v>1324738</v>
      </c>
      <c r="C87" s="25">
        <v>0.966609971988305</v>
      </c>
      <c r="D87" s="25"/>
      <c r="E87" s="24">
        <v>1335836</v>
      </c>
      <c r="F87" s="25">
        <v>0.9670762766467291</v>
      </c>
      <c r="G87" s="25">
        <v>0.008377505589784562</v>
      </c>
    </row>
    <row r="88" spans="1:7" ht="11.25">
      <c r="A88" s="22" t="s">
        <v>66</v>
      </c>
      <c r="B88" s="24"/>
      <c r="C88" s="21"/>
      <c r="D88" s="21"/>
      <c r="E88" s="24"/>
      <c r="F88" s="21"/>
      <c r="G88" s="20"/>
    </row>
    <row r="89" spans="1:7" ht="11.25">
      <c r="A89" s="23" t="s">
        <v>104</v>
      </c>
      <c r="B89" s="33">
        <v>308764</v>
      </c>
      <c r="C89" s="25">
        <v>0.2252931231617097</v>
      </c>
      <c r="D89" s="25"/>
      <c r="E89" s="33">
        <v>308077</v>
      </c>
      <c r="F89" s="25">
        <v>0.22303183780081864</v>
      </c>
      <c r="G89" s="25">
        <v>-0.0022250003238719618</v>
      </c>
    </row>
    <row r="90" spans="1:7" ht="11.25">
      <c r="A90" s="23" t="s">
        <v>103</v>
      </c>
      <c r="B90" s="33">
        <v>305439</v>
      </c>
      <c r="C90" s="25">
        <v>0.22286699953812444</v>
      </c>
      <c r="D90" s="25"/>
      <c r="E90" s="33">
        <v>293768</v>
      </c>
      <c r="F90" s="25">
        <v>0.2126728607688042</v>
      </c>
      <c r="G90" s="25">
        <v>-0.03821057559774621</v>
      </c>
    </row>
    <row r="91" spans="1:7" ht="11.25">
      <c r="A91" s="23" t="s">
        <v>114</v>
      </c>
      <c r="B91" s="33">
        <v>267324</v>
      </c>
      <c r="C91" s="25">
        <v>0.1950559613688153</v>
      </c>
      <c r="D91" s="25"/>
      <c r="E91" s="33">
        <v>278433</v>
      </c>
      <c r="F91" s="25">
        <v>0.2015711127231028</v>
      </c>
      <c r="G91" s="25">
        <v>0.04155631368676205</v>
      </c>
    </row>
    <row r="92" spans="1:7" ht="11.25">
      <c r="A92" s="23" t="s">
        <v>105</v>
      </c>
      <c r="B92" s="33">
        <v>203190</v>
      </c>
      <c r="C92" s="25">
        <v>0.1482598673913662</v>
      </c>
      <c r="D92" s="25"/>
      <c r="E92" s="33">
        <v>212995</v>
      </c>
      <c r="F92" s="25">
        <v>0.1541973801756878</v>
      </c>
      <c r="G92" s="25">
        <v>0.048255327525960956</v>
      </c>
    </row>
    <row r="93" spans="1:7" ht="11.25">
      <c r="A93" s="23" t="s">
        <v>108</v>
      </c>
      <c r="B93" s="33">
        <v>131581</v>
      </c>
      <c r="C93" s="25">
        <v>0.09600955564360135</v>
      </c>
      <c r="D93" s="25"/>
      <c r="E93" s="33">
        <v>162342</v>
      </c>
      <c r="F93" s="25">
        <v>0.11752722407794318</v>
      </c>
      <c r="G93" s="25">
        <v>0.2337799530327327</v>
      </c>
    </row>
    <row r="94" spans="1:7" ht="11.25">
      <c r="A94" s="23" t="s">
        <v>115</v>
      </c>
      <c r="B94" s="33">
        <v>69606</v>
      </c>
      <c r="C94" s="25">
        <v>0.05078880028369229</v>
      </c>
      <c r="D94" s="25"/>
      <c r="E94" s="33">
        <v>69856</v>
      </c>
      <c r="F94" s="25">
        <v>0.05057213638607876</v>
      </c>
      <c r="G94" s="25">
        <v>0.003591644398471372</v>
      </c>
    </row>
    <row r="95" spans="1:7" ht="11.25">
      <c r="A95" s="23" t="s">
        <v>119</v>
      </c>
      <c r="B95" s="33">
        <v>12531</v>
      </c>
      <c r="C95" s="25">
        <v>0.00914338500064575</v>
      </c>
      <c r="D95" s="25"/>
      <c r="E95" s="33">
        <v>10365</v>
      </c>
      <c r="F95" s="25">
        <v>0.007503724714293781</v>
      </c>
      <c r="G95" s="25">
        <v>-0.172851328704812</v>
      </c>
    </row>
    <row r="96" spans="1:7" ht="11.25">
      <c r="A96" s="22" t="s">
        <v>61</v>
      </c>
      <c r="B96" s="24">
        <v>1324738</v>
      </c>
      <c r="C96" s="25">
        <v>0.947417692387955</v>
      </c>
      <c r="D96" s="25"/>
      <c r="E96" s="24">
        <v>1335836</v>
      </c>
      <c r="F96" s="25">
        <v>0.9670762766467291</v>
      </c>
      <c r="G96" s="25">
        <v>0.008377505589784562</v>
      </c>
    </row>
    <row r="97" spans="1:7" ht="11.25">
      <c r="A97" s="22" t="s">
        <v>69</v>
      </c>
      <c r="G97" s="20"/>
    </row>
    <row r="98" spans="1:7" ht="11.25">
      <c r="A98" s="23" t="s">
        <v>79</v>
      </c>
      <c r="B98" s="18">
        <v>22681</v>
      </c>
      <c r="E98" s="18">
        <v>24893</v>
      </c>
      <c r="G98" s="25">
        <v>0.09752656408447602</v>
      </c>
    </row>
    <row r="99" spans="1:7" ht="11.25">
      <c r="A99" s="23" t="s">
        <v>70</v>
      </c>
      <c r="B99" s="18">
        <v>14127</v>
      </c>
      <c r="C99" s="27">
        <v>0.7434871848850061</v>
      </c>
      <c r="E99" s="18">
        <v>16843</v>
      </c>
      <c r="F99" s="27">
        <v>0.7074809929852565</v>
      </c>
      <c r="G99" s="25">
        <v>0.192255963757344</v>
      </c>
    </row>
    <row r="100" spans="1:7" ht="11.25">
      <c r="A100" s="23" t="s">
        <v>71</v>
      </c>
      <c r="B100" s="18">
        <v>3736</v>
      </c>
      <c r="C100" s="27">
        <v>0.19662123046155466</v>
      </c>
      <c r="E100" s="18">
        <v>5802</v>
      </c>
      <c r="F100" s="27">
        <v>0.24370983324232368</v>
      </c>
      <c r="G100" s="25">
        <v>0.5529978586723769</v>
      </c>
    </row>
    <row r="101" spans="1:7" ht="11.25">
      <c r="A101" s="23" t="s">
        <v>72</v>
      </c>
      <c r="B101" s="18">
        <v>806</v>
      </c>
      <c r="C101" s="27">
        <v>0.04241882006210199</v>
      </c>
      <c r="E101" s="18">
        <v>888</v>
      </c>
      <c r="F101" s="27">
        <v>0.03729995379510228</v>
      </c>
      <c r="G101" s="25">
        <v>0.1017369727047146</v>
      </c>
    </row>
    <row r="102" spans="1:7" ht="12" thickBot="1">
      <c r="A102" s="28" t="s">
        <v>73</v>
      </c>
      <c r="B102" s="29">
        <v>18669</v>
      </c>
      <c r="C102" s="30">
        <v>0.9825272354086627</v>
      </c>
      <c r="D102" s="29"/>
      <c r="E102" s="29">
        <v>23533</v>
      </c>
      <c r="F102" s="30">
        <v>0.9884907800226824</v>
      </c>
      <c r="G102" s="31">
        <v>0.2605388612137769</v>
      </c>
    </row>
    <row r="103" spans="1:7" ht="11.25">
      <c r="A103" s="21" t="s">
        <v>100</v>
      </c>
      <c r="G103" s="20"/>
    </row>
    <row r="104" spans="1:7" ht="11.25">
      <c r="A104" s="93"/>
      <c r="B104" s="93"/>
      <c r="C104" s="93"/>
      <c r="D104" s="93"/>
      <c r="E104" s="93"/>
      <c r="F104" s="93"/>
      <c r="G104" s="93"/>
    </row>
    <row r="105" spans="1:7" ht="24.75" customHeight="1">
      <c r="A105" s="96" t="s">
        <v>75</v>
      </c>
      <c r="B105" s="96"/>
      <c r="C105" s="96"/>
      <c r="D105" s="96"/>
      <c r="E105" s="96"/>
      <c r="F105" s="96"/>
      <c r="G105" s="96"/>
    </row>
    <row r="107" spans="1:7" ht="13.5">
      <c r="A107" s="94" t="s">
        <v>86</v>
      </c>
      <c r="B107" s="94"/>
      <c r="C107" s="94"/>
      <c r="D107" s="94"/>
      <c r="E107" s="94"/>
      <c r="F107" s="94"/>
      <c r="G107" s="94"/>
    </row>
    <row r="108" spans="1:7" ht="13.5">
      <c r="A108" s="94" t="s">
        <v>126</v>
      </c>
      <c r="B108" s="94"/>
      <c r="C108" s="94"/>
      <c r="D108" s="94"/>
      <c r="E108" s="94"/>
      <c r="F108" s="94"/>
      <c r="G108" s="94"/>
    </row>
    <row r="109" ht="12" thickBot="1">
      <c r="G109" s="20"/>
    </row>
    <row r="110" spans="1:7" ht="11.25">
      <c r="A110" s="48"/>
      <c r="B110" s="95" t="s">
        <v>117</v>
      </c>
      <c r="C110" s="95"/>
      <c r="D110" s="49"/>
      <c r="E110" s="95" t="s">
        <v>116</v>
      </c>
      <c r="F110" s="95"/>
      <c r="G110" s="50"/>
    </row>
    <row r="111" spans="1:7" ht="11.25">
      <c r="A111" s="51"/>
      <c r="B111" s="52"/>
      <c r="C111" s="52" t="s">
        <v>37</v>
      </c>
      <c r="D111" s="52"/>
      <c r="E111" s="52"/>
      <c r="F111" s="52" t="s">
        <v>37</v>
      </c>
      <c r="G111" s="53" t="s">
        <v>38</v>
      </c>
    </row>
    <row r="112" spans="1:7" ht="11.25">
      <c r="A112" s="54"/>
      <c r="B112" s="55" t="s">
        <v>39</v>
      </c>
      <c r="C112" s="55" t="s">
        <v>40</v>
      </c>
      <c r="D112" s="55"/>
      <c r="E112" s="55" t="s">
        <v>39</v>
      </c>
      <c r="F112" s="55" t="s">
        <v>40</v>
      </c>
      <c r="G112" s="56" t="s">
        <v>41</v>
      </c>
    </row>
    <row r="113" spans="1:7" ht="11.25">
      <c r="A113" s="22" t="s">
        <v>42</v>
      </c>
      <c r="G113" s="20"/>
    </row>
    <row r="114" spans="1:7" ht="11.25">
      <c r="A114" s="23" t="s">
        <v>43</v>
      </c>
      <c r="B114" s="24">
        <v>45761</v>
      </c>
      <c r="C114" s="25">
        <v>0.016402815085958766</v>
      </c>
      <c r="D114" s="25"/>
      <c r="E114" s="24">
        <v>45478</v>
      </c>
      <c r="F114" s="25">
        <v>0.0163943763518385</v>
      </c>
      <c r="G114" s="25">
        <v>-0.006184305412906155</v>
      </c>
    </row>
    <row r="115" spans="1:7" ht="11.25">
      <c r="A115" s="23" t="s">
        <v>44</v>
      </c>
      <c r="B115" s="24">
        <v>70724</v>
      </c>
      <c r="C115" s="25">
        <v>0.025350684953111772</v>
      </c>
      <c r="D115" s="25"/>
      <c r="E115" s="24">
        <v>67893</v>
      </c>
      <c r="F115" s="25">
        <v>0.024474765681326605</v>
      </c>
      <c r="G115" s="25">
        <v>-0.040028844522368656</v>
      </c>
    </row>
    <row r="116" spans="1:7" ht="11.25">
      <c r="A116" s="23" t="s">
        <v>45</v>
      </c>
      <c r="B116" s="24">
        <v>116485</v>
      </c>
      <c r="C116" s="25">
        <v>0.04175350003907054</v>
      </c>
      <c r="D116" s="25"/>
      <c r="E116" s="24">
        <v>113371</v>
      </c>
      <c r="F116" s="25">
        <v>0.04086914203316511</v>
      </c>
      <c r="G116" s="25">
        <v>-0.026733055758252133</v>
      </c>
    </row>
    <row r="117" spans="1:7" ht="11.25">
      <c r="A117" s="22" t="s">
        <v>46</v>
      </c>
      <c r="B117" s="24"/>
      <c r="C117" s="21"/>
      <c r="D117" s="21"/>
      <c r="E117" s="24"/>
      <c r="F117" s="21"/>
      <c r="G117" s="20"/>
    </row>
    <row r="118" spans="1:7" ht="11.25">
      <c r="A118" s="23" t="s">
        <v>47</v>
      </c>
      <c r="B118" s="24">
        <v>18204</v>
      </c>
      <c r="C118" s="25">
        <v>0.006525138126893935</v>
      </c>
      <c r="D118" s="25"/>
      <c r="E118" s="24">
        <v>18425</v>
      </c>
      <c r="F118" s="25">
        <v>0.006642033165104542</v>
      </c>
      <c r="G118" s="25">
        <v>0.012140188969457233</v>
      </c>
    </row>
    <row r="119" spans="1:7" ht="11.25">
      <c r="A119" s="23" t="s">
        <v>49</v>
      </c>
      <c r="B119" s="24">
        <v>8544</v>
      </c>
      <c r="C119" s="25">
        <v>0.003062556589550746</v>
      </c>
      <c r="D119" s="25"/>
      <c r="E119" s="24">
        <v>8837</v>
      </c>
      <c r="F119" s="25">
        <v>0.003185652487382841</v>
      </c>
      <c r="G119" s="25">
        <v>0.03429307116104874</v>
      </c>
    </row>
    <row r="120" spans="1:7" ht="11.25">
      <c r="A120" s="23" t="s">
        <v>48</v>
      </c>
      <c r="B120" s="24">
        <v>2015</v>
      </c>
      <c r="C120" s="25">
        <v>0.0007222672668474665</v>
      </c>
      <c r="D120" s="25"/>
      <c r="E120" s="24">
        <v>2043</v>
      </c>
      <c r="F120" s="25">
        <v>0.000736481614996395</v>
      </c>
      <c r="G120" s="25">
        <v>0.013895781637717208</v>
      </c>
    </row>
    <row r="121" spans="1:7" ht="11.25">
      <c r="A121" s="23" t="s">
        <v>76</v>
      </c>
      <c r="B121" s="24">
        <v>38220</v>
      </c>
      <c r="C121" s="25">
        <v>0.013699779126010008</v>
      </c>
      <c r="D121" s="25"/>
      <c r="E121" s="24">
        <v>38452</v>
      </c>
      <c r="F121" s="25">
        <v>0.013861571737563087</v>
      </c>
      <c r="G121" s="25">
        <v>0.006070120355834652</v>
      </c>
    </row>
    <row r="122" spans="1:7" ht="11.25">
      <c r="A122" s="23" t="s">
        <v>50</v>
      </c>
      <c r="B122" s="24">
        <v>49502</v>
      </c>
      <c r="C122" s="25">
        <v>0.01774375892976838</v>
      </c>
      <c r="D122" s="25"/>
      <c r="E122" s="24">
        <v>45614</v>
      </c>
      <c r="F122" s="25">
        <v>0.01644340302811824</v>
      </c>
      <c r="G122" s="25">
        <v>-0.07854228111995476</v>
      </c>
    </row>
    <row r="123" spans="1:7" ht="11.25">
      <c r="A123" s="23" t="s">
        <v>51</v>
      </c>
      <c r="B123" s="24">
        <v>116485</v>
      </c>
      <c r="C123" s="25">
        <v>0.04175350003907054</v>
      </c>
      <c r="D123" s="25"/>
      <c r="E123" s="24">
        <v>113371</v>
      </c>
      <c r="F123" s="25">
        <v>0.04086914203316511</v>
      </c>
      <c r="G123" s="25">
        <v>-0.026733055758252133</v>
      </c>
    </row>
    <row r="124" spans="1:7" ht="11.25">
      <c r="A124" s="22" t="s">
        <v>52</v>
      </c>
      <c r="B124" s="24"/>
      <c r="C124" s="21"/>
      <c r="D124" s="21"/>
      <c r="E124" s="24"/>
      <c r="F124" s="21"/>
      <c r="G124" s="20"/>
    </row>
    <row r="125" spans="1:7" ht="11.25">
      <c r="A125" s="23" t="s">
        <v>53</v>
      </c>
      <c r="B125" s="24">
        <v>30538</v>
      </c>
      <c r="C125" s="25">
        <v>0.022282394952495406</v>
      </c>
      <c r="D125" s="25"/>
      <c r="E125" s="24">
        <v>29936</v>
      </c>
      <c r="F125" s="25">
        <v>0.02167211799779051</v>
      </c>
      <c r="G125" s="25">
        <v>-0.019713144279258632</v>
      </c>
    </row>
    <row r="126" spans="1:7" ht="11.25">
      <c r="A126" s="23" t="s">
        <v>54</v>
      </c>
      <c r="B126" s="24">
        <v>241</v>
      </c>
      <c r="C126" s="25">
        <v>0.00017584835888242165</v>
      </c>
      <c r="D126" s="25"/>
      <c r="E126" s="24">
        <v>240</v>
      </c>
      <c r="F126" s="25">
        <v>0.00017374760554081115</v>
      </c>
      <c r="G126" s="25">
        <v>-0.004149377593360981</v>
      </c>
    </row>
    <row r="127" spans="1:7" ht="11.25">
      <c r="A127" s="23" t="s">
        <v>55</v>
      </c>
      <c r="B127" s="24">
        <v>12313</v>
      </c>
      <c r="C127" s="25">
        <v>0.008984318850287377</v>
      </c>
      <c r="D127" s="25"/>
      <c r="E127" s="24">
        <v>12640</v>
      </c>
      <c r="F127" s="25">
        <v>0.009150707225149386</v>
      </c>
      <c r="G127" s="25">
        <v>0.026557297165597404</v>
      </c>
    </row>
    <row r="128" spans="1:7" ht="11.25">
      <c r="A128" s="23" t="s">
        <v>56</v>
      </c>
      <c r="B128" s="24">
        <v>2669</v>
      </c>
      <c r="C128" s="25">
        <v>0.0019474658500298067</v>
      </c>
      <c r="D128" s="25"/>
      <c r="E128" s="24">
        <v>2662</v>
      </c>
      <c r="F128" s="25">
        <v>0.0019271505247901637</v>
      </c>
      <c r="G128" s="25">
        <v>-0.0026227051330086626</v>
      </c>
    </row>
    <row r="129" spans="1:7" ht="11.25">
      <c r="A129" s="23" t="s">
        <v>57</v>
      </c>
      <c r="B129" s="24">
        <v>45761</v>
      </c>
      <c r="C129" s="25">
        <v>0.03339002801169501</v>
      </c>
      <c r="D129" s="25"/>
      <c r="E129" s="24">
        <v>45478</v>
      </c>
      <c r="F129" s="25">
        <v>0.03292372335327087</v>
      </c>
      <c r="G129" s="25">
        <v>-0.006184305412906155</v>
      </c>
    </row>
    <row r="130" spans="1:7" ht="11.25">
      <c r="A130" s="22" t="s">
        <v>58</v>
      </c>
      <c r="B130" s="24"/>
      <c r="C130" s="21"/>
      <c r="D130" s="21"/>
      <c r="E130" s="24"/>
      <c r="F130" s="21"/>
      <c r="G130" s="20"/>
    </row>
    <row r="131" spans="1:7" ht="11.25">
      <c r="A131" s="18" t="s">
        <v>59</v>
      </c>
      <c r="B131" s="24">
        <v>33315</v>
      </c>
      <c r="C131" s="25">
        <v>0.024308664216464222</v>
      </c>
      <c r="D131" s="25"/>
      <c r="E131" s="24">
        <v>32931</v>
      </c>
      <c r="F131" s="25">
        <v>0.023840343325268548</v>
      </c>
      <c r="G131" s="25">
        <v>-0.011526339486717663</v>
      </c>
    </row>
    <row r="132" spans="1:7" ht="11.25">
      <c r="A132" s="18" t="s">
        <v>60</v>
      </c>
      <c r="B132" s="24">
        <v>12446</v>
      </c>
      <c r="C132" s="25">
        <v>0.009081363795230788</v>
      </c>
      <c r="D132" s="25"/>
      <c r="E132" s="24">
        <v>12547</v>
      </c>
      <c r="F132" s="25">
        <v>0.009083380028002323</v>
      </c>
      <c r="G132" s="25">
        <v>0.008115057046440555</v>
      </c>
    </row>
    <row r="133" spans="1:7" ht="11.25">
      <c r="A133" s="18" t="s">
        <v>61</v>
      </c>
      <c r="B133" s="24">
        <v>45761</v>
      </c>
      <c r="C133" s="25">
        <v>0.03339002801169501</v>
      </c>
      <c r="D133" s="25"/>
      <c r="E133" s="24">
        <v>45478</v>
      </c>
      <c r="F133" s="25">
        <v>0.03292372335327087</v>
      </c>
      <c r="G133" s="25">
        <v>-0.006184305412906155</v>
      </c>
    </row>
    <row r="134" spans="1:7" ht="11.25">
      <c r="A134" s="22" t="s">
        <v>62</v>
      </c>
      <c r="B134" s="24"/>
      <c r="C134" s="20"/>
      <c r="D134" s="20"/>
      <c r="E134" s="24"/>
      <c r="F134" s="20"/>
      <c r="G134" s="20"/>
    </row>
    <row r="135" spans="1:7" ht="11.25">
      <c r="A135" s="18" t="s">
        <v>63</v>
      </c>
      <c r="B135" s="24">
        <v>11756</v>
      </c>
      <c r="C135" s="25">
        <v>0.008577897539509332</v>
      </c>
      <c r="D135" s="25"/>
      <c r="E135" s="24">
        <v>11437</v>
      </c>
      <c r="F135" s="25">
        <v>0.008279797352376071</v>
      </c>
      <c r="G135" s="25">
        <v>-0.02713507995916975</v>
      </c>
    </row>
    <row r="136" spans="1:7" ht="11.25">
      <c r="A136" s="18" t="s">
        <v>64</v>
      </c>
      <c r="B136" s="24">
        <v>21520</v>
      </c>
      <c r="C136" s="25">
        <v>0.015702309888588024</v>
      </c>
      <c r="D136" s="25"/>
      <c r="E136" s="24">
        <v>20740</v>
      </c>
      <c r="F136" s="25">
        <v>0.015014688912151762</v>
      </c>
      <c r="G136" s="25">
        <v>-0.036245353159851335</v>
      </c>
    </row>
    <row r="137" spans="1:7" ht="11.25">
      <c r="A137" s="18" t="s">
        <v>65</v>
      </c>
      <c r="B137" s="24">
        <v>12485</v>
      </c>
      <c r="C137" s="25">
        <v>0.009109820583597654</v>
      </c>
      <c r="D137" s="25"/>
      <c r="E137" s="24">
        <v>13301</v>
      </c>
      <c r="F137" s="25">
        <v>0.009629237088743038</v>
      </c>
      <c r="G137" s="25">
        <v>0.0653584301161394</v>
      </c>
    </row>
    <row r="138" spans="1:7" ht="11.25">
      <c r="A138" s="18" t="s">
        <v>61</v>
      </c>
      <c r="B138" s="24">
        <v>45761</v>
      </c>
      <c r="C138" s="25">
        <v>0.03339002801169501</v>
      </c>
      <c r="D138" s="25"/>
      <c r="E138" s="24">
        <v>45478</v>
      </c>
      <c r="F138" s="25">
        <v>0.03292372335327087</v>
      </c>
      <c r="G138" s="25">
        <v>-0.006184305412906155</v>
      </c>
    </row>
    <row r="139" spans="1:7" ht="11.25">
      <c r="A139" s="22" t="s">
        <v>66</v>
      </c>
      <c r="B139" s="24"/>
      <c r="C139" s="21"/>
      <c r="D139" s="21"/>
      <c r="E139" s="24"/>
      <c r="F139" s="21"/>
      <c r="G139" s="20"/>
    </row>
    <row r="140" spans="1:7" ht="11.25">
      <c r="A140" s="23" t="s">
        <v>98</v>
      </c>
      <c r="B140" s="24">
        <v>15195</v>
      </c>
      <c r="C140" s="25">
        <v>0.011087202544474676</v>
      </c>
      <c r="D140" s="25"/>
      <c r="E140" s="24">
        <v>14251</v>
      </c>
      <c r="F140" s="25">
        <v>0.010316988027342081</v>
      </c>
      <c r="G140" s="25">
        <v>-0.06212569924317213</v>
      </c>
    </row>
    <row r="141" spans="1:7" ht="11.25">
      <c r="A141" s="23" t="s">
        <v>99</v>
      </c>
      <c r="B141" s="24">
        <v>13340</v>
      </c>
      <c r="C141" s="25">
        <v>0.009733680943948154</v>
      </c>
      <c r="D141" s="25"/>
      <c r="E141" s="24">
        <v>13766</v>
      </c>
      <c r="F141" s="25">
        <v>0.00996587307447836</v>
      </c>
      <c r="G141" s="25">
        <v>0.031934032983508276</v>
      </c>
    </row>
    <row r="142" spans="1:7" ht="11.25">
      <c r="A142" s="23" t="s">
        <v>87</v>
      </c>
      <c r="B142" s="24">
        <v>12068</v>
      </c>
      <c r="C142" s="25">
        <v>0.008805551846444251</v>
      </c>
      <c r="D142" s="25"/>
      <c r="E142" s="24">
        <v>12424</v>
      </c>
      <c r="F142" s="25">
        <v>0.008994334380162656</v>
      </c>
      <c r="G142" s="25">
        <v>0.02949950281736835</v>
      </c>
    </row>
    <row r="143" spans="1:7" ht="11.25">
      <c r="A143" s="23" t="s">
        <v>88</v>
      </c>
      <c r="B143" s="24">
        <v>1828</v>
      </c>
      <c r="C143" s="25">
        <v>0.001333820747041771</v>
      </c>
      <c r="D143" s="25"/>
      <c r="E143" s="24">
        <v>1607</v>
      </c>
      <c r="F143" s="25">
        <v>0.0011633850087670145</v>
      </c>
      <c r="G143" s="25">
        <v>-0.12089715536105028</v>
      </c>
    </row>
    <row r="144" spans="1:7" ht="11.25">
      <c r="A144" s="23" t="s">
        <v>89</v>
      </c>
      <c r="B144" s="24">
        <v>1926</v>
      </c>
      <c r="C144" s="25">
        <v>0.0014053275485790212</v>
      </c>
      <c r="D144" s="25"/>
      <c r="E144" s="24">
        <v>2083</v>
      </c>
      <c r="F144" s="25">
        <v>0.0015079844264229566</v>
      </c>
      <c r="G144" s="25">
        <v>0.08151609553478711</v>
      </c>
    </row>
    <row r="145" spans="1:7" ht="11.25">
      <c r="A145" s="23" t="s">
        <v>90</v>
      </c>
      <c r="B145" s="24">
        <v>1404</v>
      </c>
      <c r="C145" s="25">
        <v>0.001024444381207137</v>
      </c>
      <c r="D145" s="25"/>
      <c r="E145" s="24">
        <v>1347</v>
      </c>
      <c r="F145" s="25">
        <v>0.0009751584360978026</v>
      </c>
      <c r="G145" s="25">
        <v>-0.040598290598290565</v>
      </c>
    </row>
    <row r="146" spans="1:7" ht="11.25">
      <c r="A146" s="22" t="s">
        <v>61</v>
      </c>
      <c r="B146" s="24">
        <v>45761</v>
      </c>
      <c r="C146" s="25">
        <v>0.001024444381207137</v>
      </c>
      <c r="D146" s="25"/>
      <c r="E146" s="24">
        <v>45478</v>
      </c>
      <c r="F146" s="25">
        <v>0.0009751584360978026</v>
      </c>
      <c r="G146" s="25">
        <v>-0.006184305412906155</v>
      </c>
    </row>
    <row r="147" spans="1:7" ht="11.25">
      <c r="A147" s="22" t="s">
        <v>69</v>
      </c>
      <c r="G147" s="20"/>
    </row>
    <row r="148" spans="1:7" ht="11.25">
      <c r="A148" s="23" t="s">
        <v>79</v>
      </c>
      <c r="B148" s="18">
        <v>283</v>
      </c>
      <c r="E148" s="18">
        <v>196</v>
      </c>
      <c r="G148" s="25">
        <v>-0.3074204946996466</v>
      </c>
    </row>
    <row r="149" spans="1:7" ht="11.25">
      <c r="A149" s="23" t="s">
        <v>70</v>
      </c>
      <c r="B149" s="18">
        <v>260</v>
      </c>
      <c r="C149" s="27">
        <v>0.013683490342613546</v>
      </c>
      <c r="E149" s="18">
        <v>153</v>
      </c>
      <c r="F149" s="27">
        <v>0.00642668122821019</v>
      </c>
      <c r="G149" s="25">
        <v>-0.4115384615384615</v>
      </c>
    </row>
    <row r="150" spans="1:7" ht="11.25">
      <c r="A150" s="23" t="s">
        <v>71</v>
      </c>
      <c r="B150" s="18">
        <v>72</v>
      </c>
      <c r="C150" s="27">
        <v>0.0037892742487237513</v>
      </c>
      <c r="E150" s="18">
        <v>121</v>
      </c>
      <c r="F150" s="27">
        <v>0.005082538749107406</v>
      </c>
      <c r="G150" s="25">
        <v>0.6805555555555556</v>
      </c>
    </row>
    <row r="151" spans="1:7" ht="11.25">
      <c r="A151" s="23" t="s">
        <v>72</v>
      </c>
      <c r="B151" s="18">
        <v>0</v>
      </c>
      <c r="C151" s="27">
        <v>0</v>
      </c>
      <c r="E151" s="18">
        <v>0</v>
      </c>
      <c r="F151" s="27">
        <v>0</v>
      </c>
      <c r="G151" s="25">
        <v>0</v>
      </c>
    </row>
    <row r="152" spans="1:7" ht="12" thickBot="1">
      <c r="A152" s="28" t="s">
        <v>73</v>
      </c>
      <c r="B152" s="29">
        <v>332</v>
      </c>
      <c r="C152" s="30">
        <v>0.017472764591337297</v>
      </c>
      <c r="D152" s="29"/>
      <c r="E152" s="29">
        <v>274</v>
      </c>
      <c r="F152" s="30">
        <v>0.011509219977317596</v>
      </c>
      <c r="G152" s="31">
        <v>-0.17469879518072284</v>
      </c>
    </row>
    <row r="153" spans="1:7" ht="11.25">
      <c r="A153" s="21" t="s">
        <v>100</v>
      </c>
      <c r="G153" s="20"/>
    </row>
    <row r="154" spans="1:7" ht="11.25">
      <c r="A154" s="23"/>
      <c r="G154" s="20"/>
    </row>
  </sheetData>
  <sheetProtection/>
  <mergeCells count="17">
    <mergeCell ref="A2:G2"/>
    <mergeCell ref="A3:G3"/>
    <mergeCell ref="A4:G4"/>
    <mergeCell ref="E6:F6"/>
    <mergeCell ref="B6:C6"/>
    <mergeCell ref="A107:G107"/>
    <mergeCell ref="A108:G108"/>
    <mergeCell ref="B110:C110"/>
    <mergeCell ref="E110:F110"/>
    <mergeCell ref="A54:G54"/>
    <mergeCell ref="A53:G53"/>
    <mergeCell ref="A104:G104"/>
    <mergeCell ref="A56:G56"/>
    <mergeCell ref="A57:G57"/>
    <mergeCell ref="B59:C59"/>
    <mergeCell ref="E59:F59"/>
    <mergeCell ref="A105:G105"/>
  </mergeCells>
  <printOptions horizontalCentered="1" verticalCentered="1"/>
  <pageMargins left="0.3937007874015748" right="0.3937007874015748" top="0.1968503937007874" bottom="0.1968503937007874" header="0.5118110236220472" footer="0.35433070866141736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ICIOB</dc:creator>
  <cp:keywords/>
  <dc:description/>
  <cp:lastModifiedBy>jneira</cp:lastModifiedBy>
  <cp:lastPrinted>2009-03-09T20:32:09Z</cp:lastPrinted>
  <dcterms:created xsi:type="dcterms:W3CDTF">2002-03-01T15:43:49Z</dcterms:created>
  <dcterms:modified xsi:type="dcterms:W3CDTF">2010-02-11T14:58:23Z</dcterms:modified>
  <cp:category/>
  <cp:version/>
  <cp:contentType/>
  <cp:contentStatus/>
</cp:coreProperties>
</file>